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30" windowWidth="23655" windowHeight="9150"/>
  </bookViews>
  <sheets>
    <sheet name="расходы" sheetId="2" r:id="rId1"/>
    <sheet name="программы район" sheetId="8" r:id="rId2"/>
    <sheet name="программы гор" sheetId="7" r:id="rId3"/>
    <sheet name="исп.по прог.сел.пос." sheetId="6" r:id="rId4"/>
    <sheet name="конс" sheetId="5" r:id="rId5"/>
  </sheets>
  <definedNames>
    <definedName name="Excel_BuiltIn_Print_Area" localSheetId="2">'программы гор'!$H$133</definedName>
    <definedName name="Excel_BuiltIn_Print_Titles" localSheetId="2">'программы гор'!$A$4:$IV$5</definedName>
    <definedName name="_xlnm.Print_Titles" localSheetId="3">'исп.по прог.сел.пос.'!$A:$B,'исп.по прог.сел.пос.'!$4:$6</definedName>
    <definedName name="_xlnm.Print_Titles" localSheetId="4">конс!$A:$A,конс!$3:$4</definedName>
    <definedName name="_xlnm.Print_Titles" localSheetId="2">'программы гор'!$A$4:$IV$5</definedName>
    <definedName name="_xlnm.Print_Titles" localSheetId="1">'программы район'!$A$4:$IV$5</definedName>
    <definedName name="_xlnm.Print_Titles" localSheetId="0">расходы!$A:$E,расходы!$6:$7</definedName>
    <definedName name="_xlnm.Print_Area" localSheetId="2">'программы гор'!$A$6</definedName>
  </definedNames>
  <calcPr calcId="125725"/>
</workbook>
</file>

<file path=xl/calcChain.xml><?xml version="1.0" encoding="utf-8"?>
<calcChain xmlns="http://schemas.openxmlformats.org/spreadsheetml/2006/main">
  <c r="P726" i="2"/>
  <c r="O726"/>
  <c r="L726" s="1"/>
  <c r="K726"/>
  <c r="J726"/>
  <c r="G726"/>
  <c r="P725"/>
  <c r="O725"/>
  <c r="L725" s="1"/>
  <c r="K725"/>
  <c r="J725"/>
  <c r="G725" s="1"/>
  <c r="P724"/>
  <c r="O724"/>
  <c r="L724" s="1"/>
  <c r="K724"/>
  <c r="J724"/>
  <c r="G724"/>
  <c r="P723"/>
  <c r="O723"/>
  <c r="L723" s="1"/>
  <c r="K723"/>
  <c r="J723"/>
  <c r="G723"/>
  <c r="P718"/>
  <c r="O718"/>
  <c r="L718" s="1"/>
  <c r="K718"/>
  <c r="J718"/>
  <c r="G718"/>
  <c r="P717"/>
  <c r="O717"/>
  <c r="L717" s="1"/>
  <c r="K717"/>
  <c r="J717"/>
  <c r="G717" s="1"/>
  <c r="P716"/>
  <c r="O716"/>
  <c r="L716" s="1"/>
  <c r="K716"/>
  <c r="J716"/>
  <c r="G716"/>
  <c r="P715"/>
  <c r="O715"/>
  <c r="L715" s="1"/>
  <c r="K715"/>
  <c r="J715"/>
  <c r="G715"/>
  <c r="P710"/>
  <c r="O710"/>
  <c r="L710"/>
  <c r="K710"/>
  <c r="J710"/>
  <c r="G710" s="1"/>
  <c r="P709"/>
  <c r="O709"/>
  <c r="L709" s="1"/>
  <c r="K709"/>
  <c r="J709"/>
  <c r="G709" s="1"/>
  <c r="P708"/>
  <c r="O708"/>
  <c r="L708" s="1"/>
  <c r="K708"/>
  <c r="J708"/>
  <c r="G708" s="1"/>
  <c r="P707"/>
  <c r="O707"/>
  <c r="L707"/>
  <c r="K707"/>
  <c r="J707"/>
  <c r="G707" s="1"/>
  <c r="P702"/>
  <c r="O702"/>
  <c r="L702" s="1"/>
  <c r="K702"/>
  <c r="J702"/>
  <c r="G702"/>
  <c r="P701"/>
  <c r="O701"/>
  <c r="L701" s="1"/>
  <c r="K701"/>
  <c r="J701"/>
  <c r="G701"/>
  <c r="P700"/>
  <c r="O700"/>
  <c r="L700" s="1"/>
  <c r="K700"/>
  <c r="J700"/>
  <c r="G700"/>
  <c r="P699"/>
  <c r="O699"/>
  <c r="L699" s="1"/>
  <c r="K699"/>
  <c r="J699"/>
  <c r="G699"/>
  <c r="P694"/>
  <c r="O694"/>
  <c r="L694" s="1"/>
  <c r="K694"/>
  <c r="J694"/>
  <c r="G694"/>
  <c r="P693"/>
  <c r="O693"/>
  <c r="L693" s="1"/>
  <c r="K693"/>
  <c r="J693"/>
  <c r="G693"/>
  <c r="P692"/>
  <c r="O692"/>
  <c r="L692" s="1"/>
  <c r="K692"/>
  <c r="J692"/>
  <c r="G692" s="1"/>
  <c r="P691"/>
  <c r="O691"/>
  <c r="L691" s="1"/>
  <c r="K691"/>
  <c r="J691"/>
  <c r="G691"/>
  <c r="P685"/>
  <c r="O685"/>
  <c r="L685"/>
  <c r="K685"/>
  <c r="J685"/>
  <c r="G685" s="1"/>
  <c r="P684"/>
  <c r="O684"/>
  <c r="L684"/>
  <c r="K684"/>
  <c r="J684"/>
  <c r="G684" s="1"/>
  <c r="P683"/>
  <c r="O683"/>
  <c r="L683"/>
  <c r="K683"/>
  <c r="J683"/>
  <c r="G683" s="1"/>
  <c r="P682"/>
  <c r="O682"/>
  <c r="L682"/>
  <c r="K682"/>
  <c r="J682"/>
  <c r="G682" s="1"/>
  <c r="P676"/>
  <c r="O676"/>
  <c r="L676"/>
  <c r="K676"/>
  <c r="J676"/>
  <c r="P675"/>
  <c r="O675"/>
  <c r="K675"/>
  <c r="J675"/>
  <c r="P674"/>
  <c r="O674"/>
  <c r="L674"/>
  <c r="K674"/>
  <c r="J674"/>
  <c r="P673"/>
  <c r="O673"/>
  <c r="L673"/>
  <c r="K673"/>
  <c r="J673"/>
  <c r="AF8" i="5"/>
  <c r="D17" i="6"/>
  <c r="E17"/>
  <c r="F17"/>
  <c r="G17"/>
  <c r="H17"/>
  <c r="I17"/>
  <c r="J17"/>
  <c r="K17"/>
  <c r="L17"/>
  <c r="M17"/>
  <c r="N17"/>
  <c r="O17"/>
  <c r="P17"/>
  <c r="Q17"/>
  <c r="R17"/>
  <c r="S17"/>
  <c r="T17"/>
  <c r="C17"/>
  <c r="D23"/>
  <c r="D22" s="1"/>
  <c r="E23"/>
  <c r="E22" s="1"/>
  <c r="F23"/>
  <c r="F22" s="1"/>
  <c r="G23"/>
  <c r="G22" s="1"/>
  <c r="H23"/>
  <c r="H22" s="1"/>
  <c r="I23"/>
  <c r="I22" s="1"/>
  <c r="J23"/>
  <c r="J22" s="1"/>
  <c r="K23"/>
  <c r="K22" s="1"/>
  <c r="L23"/>
  <c r="L22" s="1"/>
  <c r="M23"/>
  <c r="M22" s="1"/>
  <c r="N23"/>
  <c r="N22" s="1"/>
  <c r="O23"/>
  <c r="O22" s="1"/>
  <c r="P23"/>
  <c r="P22" s="1"/>
  <c r="Q23"/>
  <c r="Q22" s="1"/>
  <c r="R23"/>
  <c r="R22" s="1"/>
  <c r="S23"/>
  <c r="S22" s="1"/>
  <c r="T23"/>
  <c r="T22" s="1"/>
  <c r="C22"/>
  <c r="C23"/>
  <c r="G24"/>
  <c r="C24"/>
  <c r="K54"/>
  <c r="L54"/>
  <c r="M54"/>
  <c r="N54"/>
  <c r="O54"/>
  <c r="P54"/>
  <c r="Q54"/>
  <c r="R54"/>
  <c r="G673" i="2" l="1"/>
  <c r="G675"/>
  <c r="L675"/>
  <c r="G676"/>
  <c r="G674"/>
  <c r="D28" i="6"/>
  <c r="E28"/>
  <c r="F28"/>
  <c r="H28"/>
  <c r="I28"/>
  <c r="J28"/>
  <c r="K28"/>
  <c r="L28"/>
  <c r="M28"/>
  <c r="N28"/>
  <c r="O28"/>
  <c r="P28"/>
  <c r="Q28"/>
  <c r="R28"/>
  <c r="S28"/>
  <c r="T28"/>
  <c r="G34"/>
  <c r="C34"/>
  <c r="S149" i="2"/>
  <c r="C33" i="6"/>
  <c r="D19"/>
  <c r="E19"/>
  <c r="F19"/>
  <c r="H19"/>
  <c r="I19"/>
  <c r="J19"/>
  <c r="K19"/>
  <c r="L19"/>
  <c r="M19"/>
  <c r="N19"/>
  <c r="O19"/>
  <c r="P19"/>
  <c r="Q19"/>
  <c r="R19"/>
  <c r="S19"/>
  <c r="T19"/>
  <c r="G58"/>
  <c r="G57" s="1"/>
  <c r="G56" s="1"/>
  <c r="C58"/>
  <c r="C57" s="1"/>
  <c r="C56" s="1"/>
  <c r="D57"/>
  <c r="D56" s="1"/>
  <c r="E57"/>
  <c r="E56" s="1"/>
  <c r="F57"/>
  <c r="F56" s="1"/>
  <c r="H57"/>
  <c r="H56" s="1"/>
  <c r="I57"/>
  <c r="I56" s="1"/>
  <c r="J57"/>
  <c r="J56" s="1"/>
  <c r="K57"/>
  <c r="K56" s="1"/>
  <c r="L57"/>
  <c r="L56" s="1"/>
  <c r="M57"/>
  <c r="M56" s="1"/>
  <c r="N57"/>
  <c r="N56" s="1"/>
  <c r="O57"/>
  <c r="O56" s="1"/>
  <c r="P57"/>
  <c r="P56" s="1"/>
  <c r="Q57"/>
  <c r="Q56" s="1"/>
  <c r="R57"/>
  <c r="R56" s="1"/>
  <c r="S57"/>
  <c r="S56" s="1"/>
  <c r="T57"/>
  <c r="T56" s="1"/>
  <c r="G20"/>
  <c r="C20"/>
  <c r="N16" i="5"/>
  <c r="M16"/>
  <c r="O16"/>
  <c r="R16"/>
  <c r="U16"/>
  <c r="X16"/>
  <c r="AA16"/>
  <c r="AD16"/>
  <c r="R29" l="1"/>
  <c r="J6"/>
  <c r="J665" i="2" l="1"/>
  <c r="G665" s="1"/>
  <c r="K665"/>
  <c r="O665"/>
  <c r="L665" s="1"/>
  <c r="P665"/>
  <c r="J666"/>
  <c r="G666" s="1"/>
  <c r="K666"/>
  <c r="O666"/>
  <c r="P666"/>
  <c r="L666" s="1"/>
  <c r="J667"/>
  <c r="G667" s="1"/>
  <c r="K667"/>
  <c r="O667"/>
  <c r="P667"/>
  <c r="L667" s="1"/>
  <c r="J5"/>
  <c r="K5"/>
  <c r="L5"/>
  <c r="M5"/>
  <c r="N5"/>
  <c r="O5"/>
  <c r="P5"/>
  <c r="Q5"/>
  <c r="R5"/>
  <c r="S5"/>
  <c r="T5"/>
  <c r="U5"/>
  <c r="V5"/>
  <c r="W5"/>
  <c r="X5"/>
  <c r="Y5"/>
  <c r="Z5"/>
  <c r="AA5"/>
  <c r="AB5"/>
  <c r="G5"/>
  <c r="H5"/>
  <c r="I5"/>
  <c r="L25" l="1"/>
  <c r="L24"/>
  <c r="L27"/>
  <c r="L26"/>
  <c r="P162"/>
  <c r="P161"/>
  <c r="P143"/>
  <c r="H1482"/>
  <c r="I1482"/>
  <c r="J1482"/>
  <c r="K1482"/>
  <c r="L1482"/>
  <c r="M1482"/>
  <c r="N1482"/>
  <c r="O1482"/>
  <c r="P1482"/>
  <c r="Q1482"/>
  <c r="R1482"/>
  <c r="S1482"/>
  <c r="T1482"/>
  <c r="U1482"/>
  <c r="V1482"/>
  <c r="W1482"/>
  <c r="X1482"/>
  <c r="Y1482"/>
  <c r="Z1482"/>
  <c r="AA1482"/>
  <c r="AB1482"/>
  <c r="G1482"/>
  <c r="H1303"/>
  <c r="I1303"/>
  <c r="J1303"/>
  <c r="K1303"/>
  <c r="L1303"/>
  <c r="M1303"/>
  <c r="N1303"/>
  <c r="O1303"/>
  <c r="P1303"/>
  <c r="Q1303"/>
  <c r="R1303"/>
  <c r="S1303"/>
  <c r="T1303"/>
  <c r="U1303"/>
  <c r="V1303"/>
  <c r="W1303"/>
  <c r="X1303"/>
  <c r="Y1303"/>
  <c r="Z1303"/>
  <c r="AA1303"/>
  <c r="AB1303"/>
  <c r="G1303"/>
  <c r="H1281"/>
  <c r="I1281"/>
  <c r="J1281"/>
  <c r="K1281"/>
  <c r="L1281"/>
  <c r="M1281"/>
  <c r="N1281"/>
  <c r="O1281"/>
  <c r="P1281"/>
  <c r="Q1281"/>
  <c r="R1281"/>
  <c r="S1281"/>
  <c r="T1281"/>
  <c r="U1281"/>
  <c r="V1281"/>
  <c r="W1281"/>
  <c r="X1281"/>
  <c r="Y1281"/>
  <c r="Z1281"/>
  <c r="AA1281"/>
  <c r="AB1281"/>
  <c r="G1281"/>
  <c r="H1254"/>
  <c r="I1254"/>
  <c r="J1254"/>
  <c r="K1254"/>
  <c r="L1254"/>
  <c r="M1254"/>
  <c r="N1254"/>
  <c r="O1254"/>
  <c r="P1254"/>
  <c r="Q1254"/>
  <c r="R1254"/>
  <c r="S1254"/>
  <c r="T1254"/>
  <c r="U1254"/>
  <c r="V1254"/>
  <c r="W1254"/>
  <c r="X1254"/>
  <c r="Y1254"/>
  <c r="Z1254"/>
  <c r="AA1254"/>
  <c r="AB1254"/>
  <c r="G1254"/>
  <c r="H1106"/>
  <c r="I1106"/>
  <c r="J1106"/>
  <c r="K1106"/>
  <c r="L1106"/>
  <c r="M1106"/>
  <c r="N1106"/>
  <c r="O1106"/>
  <c r="P1106"/>
  <c r="Q1106"/>
  <c r="R1106"/>
  <c r="S1106"/>
  <c r="T1106"/>
  <c r="U1106"/>
  <c r="V1106"/>
  <c r="W1106"/>
  <c r="X1106"/>
  <c r="Y1106"/>
  <c r="Z1106"/>
  <c r="AA1106"/>
  <c r="AB1106"/>
  <c r="G1106"/>
  <c r="AB1026"/>
  <c r="H1026"/>
  <c r="I1026"/>
  <c r="J1026"/>
  <c r="K1026"/>
  <c r="L1026"/>
  <c r="M1026"/>
  <c r="N1026"/>
  <c r="O1026"/>
  <c r="P1026"/>
  <c r="Q1026"/>
  <c r="R1026"/>
  <c r="S1026"/>
  <c r="T1026"/>
  <c r="U1026"/>
  <c r="V1026"/>
  <c r="W1026"/>
  <c r="X1026"/>
  <c r="Y1026"/>
  <c r="Z1026"/>
  <c r="AA1026"/>
  <c r="G1026"/>
  <c r="H829"/>
  <c r="I829"/>
  <c r="J829"/>
  <c r="K829"/>
  <c r="L829"/>
  <c r="M829"/>
  <c r="N829"/>
  <c r="O829"/>
  <c r="P829"/>
  <c r="Q829"/>
  <c r="R829"/>
  <c r="S829"/>
  <c r="T829"/>
  <c r="U829"/>
  <c r="V829"/>
  <c r="W829"/>
  <c r="X829"/>
  <c r="Y829"/>
  <c r="Z829"/>
  <c r="AA829"/>
  <c r="AB829"/>
  <c r="G829"/>
  <c r="H727"/>
  <c r="I727"/>
  <c r="J727"/>
  <c r="K727"/>
  <c r="L727"/>
  <c r="M727"/>
  <c r="N727"/>
  <c r="O727"/>
  <c r="P727"/>
  <c r="Q727"/>
  <c r="R727"/>
  <c r="S727"/>
  <c r="T727"/>
  <c r="U727"/>
  <c r="V727"/>
  <c r="W727"/>
  <c r="X727"/>
  <c r="Y727"/>
  <c r="Z727"/>
  <c r="AA727"/>
  <c r="AB727"/>
  <c r="G727"/>
  <c r="H625"/>
  <c r="I625"/>
  <c r="J625"/>
  <c r="K625"/>
  <c r="L625"/>
  <c r="M625"/>
  <c r="N625"/>
  <c r="O625"/>
  <c r="P625"/>
  <c r="Q625"/>
  <c r="R625"/>
  <c r="S625"/>
  <c r="T625"/>
  <c r="U625"/>
  <c r="V625"/>
  <c r="W625"/>
  <c r="X625"/>
  <c r="Y625"/>
  <c r="Z625"/>
  <c r="AA625"/>
  <c r="AB625"/>
  <c r="G625"/>
  <c r="H569"/>
  <c r="I569"/>
  <c r="J569"/>
  <c r="M569"/>
  <c r="N569"/>
  <c r="O569"/>
  <c r="Q569"/>
  <c r="R569"/>
  <c r="S569"/>
  <c r="T569"/>
  <c r="V569"/>
  <c r="W569"/>
  <c r="X569"/>
  <c r="Y569"/>
  <c r="Z569"/>
  <c r="H548"/>
  <c r="I548"/>
  <c r="J548"/>
  <c r="K548"/>
  <c r="L548"/>
  <c r="M548"/>
  <c r="N548"/>
  <c r="O548"/>
  <c r="P548"/>
  <c r="Q548"/>
  <c r="R548"/>
  <c r="S548"/>
  <c r="T548"/>
  <c r="U548"/>
  <c r="V548"/>
  <c r="W548"/>
  <c r="X548"/>
  <c r="Y548"/>
  <c r="Z548"/>
  <c r="AA548"/>
  <c r="AB548"/>
  <c r="G548"/>
  <c r="H504"/>
  <c r="I504"/>
  <c r="J504"/>
  <c r="K504"/>
  <c r="L504"/>
  <c r="M504"/>
  <c r="N504"/>
  <c r="O504"/>
  <c r="P504"/>
  <c r="Q504"/>
  <c r="R504"/>
  <c r="S504"/>
  <c r="T504"/>
  <c r="U504"/>
  <c r="V504"/>
  <c r="W504"/>
  <c r="X504"/>
  <c r="Y504"/>
  <c r="Z504"/>
  <c r="AA504"/>
  <c r="AB504"/>
  <c r="G504"/>
  <c r="H497"/>
  <c r="I497"/>
  <c r="J497"/>
  <c r="K497"/>
  <c r="L497"/>
  <c r="M497"/>
  <c r="N497"/>
  <c r="O497"/>
  <c r="P497"/>
  <c r="Q497"/>
  <c r="R497"/>
  <c r="S497"/>
  <c r="T497"/>
  <c r="U497"/>
  <c r="V497"/>
  <c r="W497"/>
  <c r="X497"/>
  <c r="Y497"/>
  <c r="Z497"/>
  <c r="AA497"/>
  <c r="AB497"/>
  <c r="G497"/>
  <c r="H468"/>
  <c r="I468"/>
  <c r="J468"/>
  <c r="K468"/>
  <c r="L468"/>
  <c r="M468"/>
  <c r="N468"/>
  <c r="O468"/>
  <c r="P468"/>
  <c r="Q468"/>
  <c r="R468"/>
  <c r="S468"/>
  <c r="T468"/>
  <c r="U468"/>
  <c r="V468"/>
  <c r="W468"/>
  <c r="X468"/>
  <c r="Y468"/>
  <c r="Z468"/>
  <c r="AA468"/>
  <c r="AB468"/>
  <c r="G468"/>
  <c r="H358"/>
  <c r="I358"/>
  <c r="J358"/>
  <c r="K358"/>
  <c r="L358"/>
  <c r="M358"/>
  <c r="N358"/>
  <c r="O358"/>
  <c r="P358"/>
  <c r="Q358"/>
  <c r="R358"/>
  <c r="S358"/>
  <c r="T358"/>
  <c r="U358"/>
  <c r="V358"/>
  <c r="W358"/>
  <c r="X358"/>
  <c r="Y358"/>
  <c r="Z358"/>
  <c r="AA358"/>
  <c r="AB358"/>
  <c r="G358"/>
  <c r="H112"/>
  <c r="I112"/>
  <c r="J112"/>
  <c r="K112"/>
  <c r="M112"/>
  <c r="N112"/>
  <c r="O112"/>
  <c r="Q112"/>
  <c r="R112"/>
  <c r="S112"/>
  <c r="T112"/>
  <c r="U112"/>
  <c r="V112"/>
  <c r="W112"/>
  <c r="X112"/>
  <c r="Y112"/>
  <c r="Z112"/>
  <c r="AA112"/>
  <c r="AB112"/>
  <c r="G112"/>
  <c r="J607"/>
  <c r="K607"/>
  <c r="O607"/>
  <c r="P607"/>
  <c r="J608"/>
  <c r="K608"/>
  <c r="O608"/>
  <c r="P608"/>
  <c r="H572"/>
  <c r="I572"/>
  <c r="I571" s="1"/>
  <c r="I570" s="1"/>
  <c r="M572"/>
  <c r="M571" s="1"/>
  <c r="M570" s="1"/>
  <c r="N572"/>
  <c r="N571" s="1"/>
  <c r="N570" s="1"/>
  <c r="Q572"/>
  <c r="Q571" s="1"/>
  <c r="Q570" s="1"/>
  <c r="R572"/>
  <c r="R571" s="1"/>
  <c r="R570" s="1"/>
  <c r="S572"/>
  <c r="S571" s="1"/>
  <c r="S570" s="1"/>
  <c r="T572"/>
  <c r="T571" s="1"/>
  <c r="T570" s="1"/>
  <c r="U572"/>
  <c r="U571" s="1"/>
  <c r="U570" s="1"/>
  <c r="V572"/>
  <c r="V571" s="1"/>
  <c r="V570" s="1"/>
  <c r="W572"/>
  <c r="W571" s="1"/>
  <c r="W570" s="1"/>
  <c r="X572"/>
  <c r="X571" s="1"/>
  <c r="X570" s="1"/>
  <c r="Y572"/>
  <c r="Y571" s="1"/>
  <c r="Y570" s="1"/>
  <c r="Z572"/>
  <c r="Z571" s="1"/>
  <c r="Z570" s="1"/>
  <c r="AA572"/>
  <c r="AA571" s="1"/>
  <c r="AA570" s="1"/>
  <c r="AB572"/>
  <c r="AB571" s="1"/>
  <c r="AB570" s="1"/>
  <c r="J573"/>
  <c r="K573"/>
  <c r="O573"/>
  <c r="P573"/>
  <c r="J574"/>
  <c r="K574"/>
  <c r="O574"/>
  <c r="P574"/>
  <c r="H369"/>
  <c r="I369"/>
  <c r="M369"/>
  <c r="N369"/>
  <c r="Q369"/>
  <c r="R369"/>
  <c r="S369"/>
  <c r="T369"/>
  <c r="U369"/>
  <c r="V369"/>
  <c r="W369"/>
  <c r="X369"/>
  <c r="Y369"/>
  <c r="Z369"/>
  <c r="AA369"/>
  <c r="AB369"/>
  <c r="J372"/>
  <c r="K372"/>
  <c r="O372"/>
  <c r="P372"/>
  <c r="H159"/>
  <c r="I159"/>
  <c r="M159"/>
  <c r="N159"/>
  <c r="Q159"/>
  <c r="R159"/>
  <c r="S159"/>
  <c r="T159"/>
  <c r="U159"/>
  <c r="V159"/>
  <c r="W159"/>
  <c r="X159"/>
  <c r="Y159"/>
  <c r="Z159"/>
  <c r="AA159"/>
  <c r="AB159"/>
  <c r="J162"/>
  <c r="K162"/>
  <c r="O162"/>
  <c r="J161"/>
  <c r="K161"/>
  <c r="O161"/>
  <c r="L161" s="1"/>
  <c r="H69"/>
  <c r="I69"/>
  <c r="M69"/>
  <c r="N69"/>
  <c r="Q69"/>
  <c r="R69"/>
  <c r="S69"/>
  <c r="T69"/>
  <c r="U69"/>
  <c r="V69"/>
  <c r="W69"/>
  <c r="X69"/>
  <c r="Y69"/>
  <c r="Z69"/>
  <c r="AA69"/>
  <c r="AB69"/>
  <c r="J70"/>
  <c r="K70"/>
  <c r="O70"/>
  <c r="P70"/>
  <c r="H641"/>
  <c r="I641"/>
  <c r="M641"/>
  <c r="N641"/>
  <c r="Q641"/>
  <c r="R641"/>
  <c r="S641"/>
  <c r="T641"/>
  <c r="U641"/>
  <c r="V641"/>
  <c r="W641"/>
  <c r="X641"/>
  <c r="Y641"/>
  <c r="Z641"/>
  <c r="AA641"/>
  <c r="AB641"/>
  <c r="J642"/>
  <c r="K642"/>
  <c r="O642"/>
  <c r="P642"/>
  <c r="J643"/>
  <c r="K643"/>
  <c r="O643"/>
  <c r="P643"/>
  <c r="J645"/>
  <c r="K645"/>
  <c r="O645"/>
  <c r="P645"/>
  <c r="H595"/>
  <c r="I595"/>
  <c r="M595"/>
  <c r="N595"/>
  <c r="Q595"/>
  <c r="R595"/>
  <c r="S595"/>
  <c r="T595"/>
  <c r="U595"/>
  <c r="V595"/>
  <c r="W595"/>
  <c r="X595"/>
  <c r="Y595"/>
  <c r="Z595"/>
  <c r="AA595"/>
  <c r="AB595"/>
  <c r="H154"/>
  <c r="I154"/>
  <c r="M154"/>
  <c r="N154"/>
  <c r="Q154"/>
  <c r="R154"/>
  <c r="S154"/>
  <c r="T154"/>
  <c r="U154"/>
  <c r="V154"/>
  <c r="W154"/>
  <c r="X154"/>
  <c r="Y154"/>
  <c r="Z154"/>
  <c r="AA154"/>
  <c r="AB154"/>
  <c r="J156"/>
  <c r="K156"/>
  <c r="O156"/>
  <c r="P156"/>
  <c r="H571"/>
  <c r="H570" s="1"/>
  <c r="P579"/>
  <c r="O579"/>
  <c r="K579"/>
  <c r="J579"/>
  <c r="P578"/>
  <c r="O578"/>
  <c r="K578"/>
  <c r="J578"/>
  <c r="P577"/>
  <c r="O577"/>
  <c r="K577"/>
  <c r="J577"/>
  <c r="P576"/>
  <c r="O576"/>
  <c r="K576"/>
  <c r="J576"/>
  <c r="P575"/>
  <c r="O575"/>
  <c r="K575"/>
  <c r="J575"/>
  <c r="H648"/>
  <c r="H647" s="1"/>
  <c r="H646" s="1"/>
  <c r="I648"/>
  <c r="I647" s="1"/>
  <c r="I646" s="1"/>
  <c r="M648"/>
  <c r="M647" s="1"/>
  <c r="M646" s="1"/>
  <c r="N648"/>
  <c r="N647" s="1"/>
  <c r="N646" s="1"/>
  <c r="Q648"/>
  <c r="Q647" s="1"/>
  <c r="Q646" s="1"/>
  <c r="R648"/>
  <c r="R647" s="1"/>
  <c r="R646" s="1"/>
  <c r="S648"/>
  <c r="S647" s="1"/>
  <c r="S646" s="1"/>
  <c r="T648"/>
  <c r="T647" s="1"/>
  <c r="T646" s="1"/>
  <c r="U648"/>
  <c r="U647" s="1"/>
  <c r="U646" s="1"/>
  <c r="V648"/>
  <c r="V647" s="1"/>
  <c r="V646" s="1"/>
  <c r="W648"/>
  <c r="W647" s="1"/>
  <c r="W646" s="1"/>
  <c r="X648"/>
  <c r="X647" s="1"/>
  <c r="X646" s="1"/>
  <c r="Y648"/>
  <c r="Y647" s="1"/>
  <c r="Y646" s="1"/>
  <c r="Z648"/>
  <c r="Z647" s="1"/>
  <c r="Z646" s="1"/>
  <c r="AA648"/>
  <c r="AA647" s="1"/>
  <c r="AA646" s="1"/>
  <c r="AB648"/>
  <c r="AB647" s="1"/>
  <c r="AB646" s="1"/>
  <c r="P649"/>
  <c r="P648" s="1"/>
  <c r="P647" s="1"/>
  <c r="P646" s="1"/>
  <c r="O649"/>
  <c r="O648" s="1"/>
  <c r="O647" s="1"/>
  <c r="O646" s="1"/>
  <c r="K649"/>
  <c r="K648" s="1"/>
  <c r="K647" s="1"/>
  <c r="K646" s="1"/>
  <c r="J649"/>
  <c r="J648" s="1"/>
  <c r="J647" s="1"/>
  <c r="J646" s="1"/>
  <c r="J370"/>
  <c r="K370"/>
  <c r="O370"/>
  <c r="P370"/>
  <c r="P291"/>
  <c r="O291"/>
  <c r="K291"/>
  <c r="J291"/>
  <c r="L162" l="1"/>
  <c r="O572"/>
  <c r="O571" s="1"/>
  <c r="O570" s="1"/>
  <c r="L372"/>
  <c r="L574"/>
  <c r="L573"/>
  <c r="L608"/>
  <c r="G577"/>
  <c r="G579"/>
  <c r="L576"/>
  <c r="G645"/>
  <c r="G643"/>
  <c r="G642"/>
  <c r="G70"/>
  <c r="G608"/>
  <c r="K572"/>
  <c r="K571" s="1"/>
  <c r="K570" s="1"/>
  <c r="G607"/>
  <c r="G575"/>
  <c r="G578"/>
  <c r="L156"/>
  <c r="L645"/>
  <c r="L643"/>
  <c r="L642"/>
  <c r="L70"/>
  <c r="G161"/>
  <c r="G162"/>
  <c r="G372"/>
  <c r="G574"/>
  <c r="G573"/>
  <c r="P572"/>
  <c r="P571" s="1"/>
  <c r="P570" s="1"/>
  <c r="J572"/>
  <c r="J571" s="1"/>
  <c r="J570" s="1"/>
  <c r="L607"/>
  <c r="L578"/>
  <c r="G576"/>
  <c r="L575"/>
  <c r="L577"/>
  <c r="L579"/>
  <c r="G370"/>
  <c r="G156"/>
  <c r="G291"/>
  <c r="L291"/>
  <c r="L370"/>
  <c r="G649"/>
  <c r="G648" s="1"/>
  <c r="G647" s="1"/>
  <c r="G646" s="1"/>
  <c r="L649"/>
  <c r="L648" s="1"/>
  <c r="L647" s="1"/>
  <c r="L646" s="1"/>
  <c r="G572" l="1"/>
  <c r="G571" s="1"/>
  <c r="G570" s="1"/>
  <c r="L572"/>
  <c r="L571" s="1"/>
  <c r="L570" s="1"/>
  <c r="R368"/>
  <c r="R367" s="1"/>
  <c r="V368"/>
  <c r="V367" s="1"/>
  <c r="Z368"/>
  <c r="Z367" s="1"/>
  <c r="H368"/>
  <c r="H367" s="1"/>
  <c r="I368"/>
  <c r="I367" s="1"/>
  <c r="M368"/>
  <c r="M367" s="1"/>
  <c r="N368"/>
  <c r="N367" s="1"/>
  <c r="Q368"/>
  <c r="Q367" s="1"/>
  <c r="S368"/>
  <c r="S367" s="1"/>
  <c r="T368"/>
  <c r="T367" s="1"/>
  <c r="U368"/>
  <c r="U367" s="1"/>
  <c r="W368"/>
  <c r="W367" s="1"/>
  <c r="X368"/>
  <c r="X367" s="1"/>
  <c r="Y368"/>
  <c r="Y367" s="1"/>
  <c r="AA368"/>
  <c r="AA367" s="1"/>
  <c r="AB368"/>
  <c r="AB367" s="1"/>
  <c r="P371"/>
  <c r="P369" s="1"/>
  <c r="O371"/>
  <c r="K371"/>
  <c r="K369" s="1"/>
  <c r="J371"/>
  <c r="O369" l="1"/>
  <c r="O368" s="1"/>
  <c r="O367" s="1"/>
  <c r="J369"/>
  <c r="J368" s="1"/>
  <c r="J367" s="1"/>
  <c r="L371"/>
  <c r="L369" s="1"/>
  <c r="K368"/>
  <c r="K367" s="1"/>
  <c r="L368"/>
  <c r="L367" s="1"/>
  <c r="P368"/>
  <c r="P367" s="1"/>
  <c r="G371"/>
  <c r="G369" s="1"/>
  <c r="D8" i="8"/>
  <c r="D7" s="1"/>
  <c r="D6" s="1"/>
  <c r="E8"/>
  <c r="E7" s="1"/>
  <c r="F8"/>
  <c r="F7" s="1"/>
  <c r="F6" s="1"/>
  <c r="G8"/>
  <c r="G7" s="1"/>
  <c r="I8"/>
  <c r="I7" s="1"/>
  <c r="I6" s="1"/>
  <c r="J8"/>
  <c r="J7" s="1"/>
  <c r="K8"/>
  <c r="K7" s="1"/>
  <c r="K6" s="1"/>
  <c r="L8"/>
  <c r="L7" s="1"/>
  <c r="C9"/>
  <c r="H9"/>
  <c r="M9" s="1"/>
  <c r="C10"/>
  <c r="H10"/>
  <c r="M10"/>
  <c r="C11"/>
  <c r="H11"/>
  <c r="M11" s="1"/>
  <c r="D13"/>
  <c r="D12" s="1"/>
  <c r="E13"/>
  <c r="E12" s="1"/>
  <c r="F13"/>
  <c r="F12" s="1"/>
  <c r="G13"/>
  <c r="G12" s="1"/>
  <c r="I13"/>
  <c r="I12" s="1"/>
  <c r="J13"/>
  <c r="J12" s="1"/>
  <c r="K13"/>
  <c r="K12" s="1"/>
  <c r="L13"/>
  <c r="L12" s="1"/>
  <c r="C14"/>
  <c r="C13" s="1"/>
  <c r="H14"/>
  <c r="H13" s="1"/>
  <c r="M14"/>
  <c r="C15"/>
  <c r="H15"/>
  <c r="M15" s="1"/>
  <c r="C16"/>
  <c r="H16"/>
  <c r="M16"/>
  <c r="C17"/>
  <c r="H17"/>
  <c r="M17" s="1"/>
  <c r="C18"/>
  <c r="H18"/>
  <c r="M18"/>
  <c r="C19"/>
  <c r="H19"/>
  <c r="M19" s="1"/>
  <c r="C20"/>
  <c r="H20"/>
  <c r="M20"/>
  <c r="C21"/>
  <c r="H21"/>
  <c r="M21" s="1"/>
  <c r="C22"/>
  <c r="H22"/>
  <c r="M22"/>
  <c r="C23"/>
  <c r="H23"/>
  <c r="M23" s="1"/>
  <c r="D24"/>
  <c r="E24"/>
  <c r="F24"/>
  <c r="G24"/>
  <c r="I24"/>
  <c r="J24"/>
  <c r="K24"/>
  <c r="L24"/>
  <c r="C25"/>
  <c r="C24" s="1"/>
  <c r="H25"/>
  <c r="H24" s="1"/>
  <c r="C26"/>
  <c r="H26"/>
  <c r="M26"/>
  <c r="C27"/>
  <c r="H27"/>
  <c r="M27" s="1"/>
  <c r="C28"/>
  <c r="H28"/>
  <c r="M28"/>
  <c r="C29"/>
  <c r="H29"/>
  <c r="M29" s="1"/>
  <c r="C30"/>
  <c r="H30"/>
  <c r="M30"/>
  <c r="C31"/>
  <c r="H31"/>
  <c r="M31" s="1"/>
  <c r="C32"/>
  <c r="H32"/>
  <c r="M32"/>
  <c r="C33"/>
  <c r="H33"/>
  <c r="M33" s="1"/>
  <c r="C34"/>
  <c r="H34"/>
  <c r="M34"/>
  <c r="C35"/>
  <c r="H35"/>
  <c r="M35" s="1"/>
  <c r="C36"/>
  <c r="H36"/>
  <c r="M36"/>
  <c r="C37"/>
  <c r="H37"/>
  <c r="M37" s="1"/>
  <c r="C38"/>
  <c r="H38"/>
  <c r="M38"/>
  <c r="D39"/>
  <c r="E39"/>
  <c r="F39"/>
  <c r="G39"/>
  <c r="I39"/>
  <c r="J39"/>
  <c r="K39"/>
  <c r="L39"/>
  <c r="C40"/>
  <c r="C39" s="1"/>
  <c r="H40"/>
  <c r="H39" s="1"/>
  <c r="M39" s="1"/>
  <c r="M40"/>
  <c r="C41"/>
  <c r="H41"/>
  <c r="M41" s="1"/>
  <c r="C42"/>
  <c r="H42"/>
  <c r="M42"/>
  <c r="C43"/>
  <c r="H43"/>
  <c r="M43" s="1"/>
  <c r="D44"/>
  <c r="E44"/>
  <c r="F44"/>
  <c r="G44"/>
  <c r="I44"/>
  <c r="J44"/>
  <c r="K44"/>
  <c r="L44"/>
  <c r="C45"/>
  <c r="C44" s="1"/>
  <c r="H45"/>
  <c r="H44" s="1"/>
  <c r="M44" s="1"/>
  <c r="C46"/>
  <c r="H46"/>
  <c r="M46"/>
  <c r="C47"/>
  <c r="H47"/>
  <c r="M47" s="1"/>
  <c r="D48"/>
  <c r="E48"/>
  <c r="F48"/>
  <c r="G48"/>
  <c r="I48"/>
  <c r="J48"/>
  <c r="K48"/>
  <c r="L48"/>
  <c r="C49"/>
  <c r="C48" s="1"/>
  <c r="H49"/>
  <c r="H48" s="1"/>
  <c r="C50"/>
  <c r="H50"/>
  <c r="M50"/>
  <c r="D51"/>
  <c r="E51"/>
  <c r="F51"/>
  <c r="G51"/>
  <c r="I51"/>
  <c r="J51"/>
  <c r="K51"/>
  <c r="L51"/>
  <c r="C52"/>
  <c r="C51" s="1"/>
  <c r="H52"/>
  <c r="H51" s="1"/>
  <c r="M51" s="1"/>
  <c r="M52"/>
  <c r="C53"/>
  <c r="H53"/>
  <c r="M53" s="1"/>
  <c r="C54"/>
  <c r="H54"/>
  <c r="M54"/>
  <c r="D55"/>
  <c r="E55"/>
  <c r="F55"/>
  <c r="G55"/>
  <c r="I55"/>
  <c r="J55"/>
  <c r="K55"/>
  <c r="L55"/>
  <c r="C56"/>
  <c r="C55" s="1"/>
  <c r="H56"/>
  <c r="H55" s="1"/>
  <c r="M55" s="1"/>
  <c r="M56"/>
  <c r="D57"/>
  <c r="E57"/>
  <c r="F57"/>
  <c r="G57"/>
  <c r="I57"/>
  <c r="J57"/>
  <c r="K57"/>
  <c r="L57"/>
  <c r="C58"/>
  <c r="C57" s="1"/>
  <c r="H58"/>
  <c r="H57" s="1"/>
  <c r="M58"/>
  <c r="D59"/>
  <c r="E59"/>
  <c r="F59"/>
  <c r="G59"/>
  <c r="I59"/>
  <c r="J59"/>
  <c r="K59"/>
  <c r="L59"/>
  <c r="C60"/>
  <c r="C59" s="1"/>
  <c r="H60"/>
  <c r="H59" s="1"/>
  <c r="M59" s="1"/>
  <c r="M60"/>
  <c r="D63"/>
  <c r="D62" s="1"/>
  <c r="E63"/>
  <c r="E62" s="1"/>
  <c r="F63"/>
  <c r="F62" s="1"/>
  <c r="G63"/>
  <c r="G62" s="1"/>
  <c r="I63"/>
  <c r="I62" s="1"/>
  <c r="J63"/>
  <c r="J62" s="1"/>
  <c r="K63"/>
  <c r="K62" s="1"/>
  <c r="L63"/>
  <c r="L62" s="1"/>
  <c r="C64"/>
  <c r="C63" s="1"/>
  <c r="C62" s="1"/>
  <c r="H64"/>
  <c r="H63" s="1"/>
  <c r="D66"/>
  <c r="D65" s="1"/>
  <c r="E66"/>
  <c r="E65" s="1"/>
  <c r="F66"/>
  <c r="F65" s="1"/>
  <c r="G66"/>
  <c r="G65" s="1"/>
  <c r="I66"/>
  <c r="I65" s="1"/>
  <c r="J66"/>
  <c r="J65" s="1"/>
  <c r="K66"/>
  <c r="K65" s="1"/>
  <c r="L66"/>
  <c r="L65" s="1"/>
  <c r="C67"/>
  <c r="C66" s="1"/>
  <c r="H67"/>
  <c r="H66" s="1"/>
  <c r="D68"/>
  <c r="E68"/>
  <c r="F68"/>
  <c r="G68"/>
  <c r="I68"/>
  <c r="J68"/>
  <c r="K68"/>
  <c r="L68"/>
  <c r="C69"/>
  <c r="C68" s="1"/>
  <c r="H69"/>
  <c r="H68" s="1"/>
  <c r="C70"/>
  <c r="H70"/>
  <c r="M70"/>
  <c r="D71"/>
  <c r="E71"/>
  <c r="F71"/>
  <c r="G71"/>
  <c r="I71"/>
  <c r="J71"/>
  <c r="K71"/>
  <c r="L71"/>
  <c r="C72"/>
  <c r="C71" s="1"/>
  <c r="H72"/>
  <c r="H71" s="1"/>
  <c r="M71" s="1"/>
  <c r="M72"/>
  <c r="C73"/>
  <c r="H73"/>
  <c r="M73" s="1"/>
  <c r="C74"/>
  <c r="H74"/>
  <c r="M74"/>
  <c r="D75"/>
  <c r="E75"/>
  <c r="F75"/>
  <c r="G75"/>
  <c r="I75"/>
  <c r="J75"/>
  <c r="K75"/>
  <c r="L75"/>
  <c r="C76"/>
  <c r="C75" s="1"/>
  <c r="H76"/>
  <c r="H75" s="1"/>
  <c r="M75" s="1"/>
  <c r="M76"/>
  <c r="C77"/>
  <c r="H77"/>
  <c r="M77" s="1"/>
  <c r="D78"/>
  <c r="E78"/>
  <c r="F78"/>
  <c r="G78"/>
  <c r="I78"/>
  <c r="J78"/>
  <c r="K78"/>
  <c r="L78"/>
  <c r="C79"/>
  <c r="C78" s="1"/>
  <c r="H79"/>
  <c r="H78" s="1"/>
  <c r="M79"/>
  <c r="D82"/>
  <c r="D81" s="1"/>
  <c r="D80" s="1"/>
  <c r="E82"/>
  <c r="E81" s="1"/>
  <c r="E80" s="1"/>
  <c r="F82"/>
  <c r="F81" s="1"/>
  <c r="F80" s="1"/>
  <c r="G82"/>
  <c r="G81" s="1"/>
  <c r="G80" s="1"/>
  <c r="I82"/>
  <c r="I81" s="1"/>
  <c r="I80" s="1"/>
  <c r="J82"/>
  <c r="J81" s="1"/>
  <c r="J80" s="1"/>
  <c r="K82"/>
  <c r="K81" s="1"/>
  <c r="K80" s="1"/>
  <c r="L82"/>
  <c r="L81" s="1"/>
  <c r="L80" s="1"/>
  <c r="C83"/>
  <c r="C82" s="1"/>
  <c r="H83"/>
  <c r="H82" s="1"/>
  <c r="M83"/>
  <c r="C84"/>
  <c r="H84"/>
  <c r="M84" s="1"/>
  <c r="D85"/>
  <c r="E85"/>
  <c r="F85"/>
  <c r="G85"/>
  <c r="I85"/>
  <c r="J85"/>
  <c r="K85"/>
  <c r="L85"/>
  <c r="C86"/>
  <c r="C85" s="1"/>
  <c r="H86"/>
  <c r="H85" s="1"/>
  <c r="D89"/>
  <c r="D88" s="1"/>
  <c r="D87" s="1"/>
  <c r="E89"/>
  <c r="E88" s="1"/>
  <c r="F89"/>
  <c r="F88" s="1"/>
  <c r="F87" s="1"/>
  <c r="G89"/>
  <c r="G88" s="1"/>
  <c r="I89"/>
  <c r="I88" s="1"/>
  <c r="I87" s="1"/>
  <c r="J89"/>
  <c r="J88" s="1"/>
  <c r="K89"/>
  <c r="K88" s="1"/>
  <c r="K87" s="1"/>
  <c r="L89"/>
  <c r="L88" s="1"/>
  <c r="C90"/>
  <c r="C89" s="1"/>
  <c r="C88" s="1"/>
  <c r="C87" s="1"/>
  <c r="H90"/>
  <c r="H89" s="1"/>
  <c r="M90"/>
  <c r="C91"/>
  <c r="H91"/>
  <c r="M91" s="1"/>
  <c r="D92"/>
  <c r="E92"/>
  <c r="F92"/>
  <c r="G92"/>
  <c r="I92"/>
  <c r="J92"/>
  <c r="K92"/>
  <c r="L92"/>
  <c r="C93"/>
  <c r="C92" s="1"/>
  <c r="H93"/>
  <c r="H92" s="1"/>
  <c r="M92" s="1"/>
  <c r="D95"/>
  <c r="D94" s="1"/>
  <c r="E95"/>
  <c r="E94" s="1"/>
  <c r="F95"/>
  <c r="F94" s="1"/>
  <c r="G95"/>
  <c r="G94" s="1"/>
  <c r="I95"/>
  <c r="I94" s="1"/>
  <c r="J95"/>
  <c r="J94" s="1"/>
  <c r="K95"/>
  <c r="K94" s="1"/>
  <c r="L95"/>
  <c r="L94" s="1"/>
  <c r="C96"/>
  <c r="C95" s="1"/>
  <c r="C94" s="1"/>
  <c r="H96"/>
  <c r="H95" s="1"/>
  <c r="M96"/>
  <c r="C97"/>
  <c r="H97"/>
  <c r="M97" s="1"/>
  <c r="D100"/>
  <c r="D99" s="1"/>
  <c r="D98" s="1"/>
  <c r="E100"/>
  <c r="E99" s="1"/>
  <c r="E98" s="1"/>
  <c r="F100"/>
  <c r="F99" s="1"/>
  <c r="F98" s="1"/>
  <c r="G100"/>
  <c r="G99" s="1"/>
  <c r="G98" s="1"/>
  <c r="I100"/>
  <c r="I99" s="1"/>
  <c r="I98" s="1"/>
  <c r="J100"/>
  <c r="J99" s="1"/>
  <c r="J98" s="1"/>
  <c r="K100"/>
  <c r="K99" s="1"/>
  <c r="K98" s="1"/>
  <c r="L100"/>
  <c r="L99" s="1"/>
  <c r="L98" s="1"/>
  <c r="C101"/>
  <c r="C100" s="1"/>
  <c r="C99" s="1"/>
  <c r="C98" s="1"/>
  <c r="H101"/>
  <c r="H100" s="1"/>
  <c r="M101"/>
  <c r="C102"/>
  <c r="H102"/>
  <c r="M102" s="1"/>
  <c r="C103"/>
  <c r="H103"/>
  <c r="M103"/>
  <c r="C104"/>
  <c r="H104"/>
  <c r="M104" s="1"/>
  <c r="D107"/>
  <c r="D106" s="1"/>
  <c r="D105" s="1"/>
  <c r="E107"/>
  <c r="E106" s="1"/>
  <c r="E105" s="1"/>
  <c r="F107"/>
  <c r="F106" s="1"/>
  <c r="F105" s="1"/>
  <c r="G107"/>
  <c r="G106" s="1"/>
  <c r="G105" s="1"/>
  <c r="I107"/>
  <c r="I106" s="1"/>
  <c r="I105" s="1"/>
  <c r="J107"/>
  <c r="J106" s="1"/>
  <c r="J105" s="1"/>
  <c r="K107"/>
  <c r="K106" s="1"/>
  <c r="K105" s="1"/>
  <c r="L107"/>
  <c r="L106" s="1"/>
  <c r="L105" s="1"/>
  <c r="C108"/>
  <c r="C107" s="1"/>
  <c r="H108"/>
  <c r="H107" s="1"/>
  <c r="M108"/>
  <c r="C109"/>
  <c r="H109"/>
  <c r="M109" s="1"/>
  <c r="C110"/>
  <c r="H110"/>
  <c r="M110"/>
  <c r="C111"/>
  <c r="H111"/>
  <c r="M111" s="1"/>
  <c r="D112"/>
  <c r="E112"/>
  <c r="F112"/>
  <c r="G112"/>
  <c r="I112"/>
  <c r="J112"/>
  <c r="K112"/>
  <c r="L112"/>
  <c r="C113"/>
  <c r="C112" s="1"/>
  <c r="H113"/>
  <c r="H112" s="1"/>
  <c r="D116"/>
  <c r="D115" s="1"/>
  <c r="D114" s="1"/>
  <c r="E116"/>
  <c r="E115" s="1"/>
  <c r="E114" s="1"/>
  <c r="F116"/>
  <c r="F115" s="1"/>
  <c r="F114" s="1"/>
  <c r="G116"/>
  <c r="G115" s="1"/>
  <c r="G114" s="1"/>
  <c r="I116"/>
  <c r="I115" s="1"/>
  <c r="I114" s="1"/>
  <c r="J116"/>
  <c r="J115" s="1"/>
  <c r="J114" s="1"/>
  <c r="K116"/>
  <c r="K115" s="1"/>
  <c r="K114" s="1"/>
  <c r="L116"/>
  <c r="L115" s="1"/>
  <c r="L114" s="1"/>
  <c r="C117"/>
  <c r="C116" s="1"/>
  <c r="H117"/>
  <c r="H116" s="1"/>
  <c r="D118"/>
  <c r="E118"/>
  <c r="F118"/>
  <c r="G118"/>
  <c r="I118"/>
  <c r="J118"/>
  <c r="K118"/>
  <c r="L118"/>
  <c r="C119"/>
  <c r="C118" s="1"/>
  <c r="H119"/>
  <c r="H118" s="1"/>
  <c r="D122"/>
  <c r="D121" s="1"/>
  <c r="D120" s="1"/>
  <c r="E122"/>
  <c r="E121" s="1"/>
  <c r="E120" s="1"/>
  <c r="F122"/>
  <c r="F121" s="1"/>
  <c r="F120" s="1"/>
  <c r="G122"/>
  <c r="G121" s="1"/>
  <c r="G120" s="1"/>
  <c r="I122"/>
  <c r="I121" s="1"/>
  <c r="I120" s="1"/>
  <c r="J122"/>
  <c r="J121" s="1"/>
  <c r="J120" s="1"/>
  <c r="K122"/>
  <c r="K121" s="1"/>
  <c r="K120" s="1"/>
  <c r="L122"/>
  <c r="L121" s="1"/>
  <c r="L120" s="1"/>
  <c r="C123"/>
  <c r="C122" s="1"/>
  <c r="C121" s="1"/>
  <c r="C120" s="1"/>
  <c r="H123"/>
  <c r="H122" s="1"/>
  <c r="C124"/>
  <c r="H124"/>
  <c r="M124"/>
  <c r="C125"/>
  <c r="H125"/>
  <c r="M125" s="1"/>
  <c r="C126"/>
  <c r="H126"/>
  <c r="M126"/>
  <c r="C127"/>
  <c r="H127"/>
  <c r="M127" s="1"/>
  <c r="C128"/>
  <c r="H128"/>
  <c r="M128"/>
  <c r="D129"/>
  <c r="E129"/>
  <c r="F129"/>
  <c r="G129"/>
  <c r="I129"/>
  <c r="J129"/>
  <c r="K129"/>
  <c r="L129"/>
  <c r="C130"/>
  <c r="C129" s="1"/>
  <c r="H130"/>
  <c r="H129" s="1"/>
  <c r="M129" s="1"/>
  <c r="M130"/>
  <c r="D132"/>
  <c r="D131" s="1"/>
  <c r="E132"/>
  <c r="E131" s="1"/>
  <c r="F132"/>
  <c r="F131" s="1"/>
  <c r="G132"/>
  <c r="G131" s="1"/>
  <c r="I132"/>
  <c r="I131" s="1"/>
  <c r="J132"/>
  <c r="J131" s="1"/>
  <c r="K132"/>
  <c r="K131" s="1"/>
  <c r="L132"/>
  <c r="L131" s="1"/>
  <c r="C133"/>
  <c r="C132" s="1"/>
  <c r="C131" s="1"/>
  <c r="H133"/>
  <c r="H132" s="1"/>
  <c r="D136"/>
  <c r="D135" s="1"/>
  <c r="D134" s="1"/>
  <c r="E136"/>
  <c r="E135" s="1"/>
  <c r="E134" s="1"/>
  <c r="F136"/>
  <c r="F135" s="1"/>
  <c r="F134" s="1"/>
  <c r="G136"/>
  <c r="G135" s="1"/>
  <c r="G134" s="1"/>
  <c r="I136"/>
  <c r="I135" s="1"/>
  <c r="I134" s="1"/>
  <c r="J136"/>
  <c r="J135" s="1"/>
  <c r="J134" s="1"/>
  <c r="K136"/>
  <c r="K135" s="1"/>
  <c r="K134" s="1"/>
  <c r="L136"/>
  <c r="L135" s="1"/>
  <c r="L134" s="1"/>
  <c r="C137"/>
  <c r="C136" s="1"/>
  <c r="C135" s="1"/>
  <c r="C134" s="1"/>
  <c r="H137"/>
  <c r="H136" s="1"/>
  <c r="D140"/>
  <c r="D139" s="1"/>
  <c r="D138" s="1"/>
  <c r="E140"/>
  <c r="E139" s="1"/>
  <c r="E138" s="1"/>
  <c r="F140"/>
  <c r="F139" s="1"/>
  <c r="F138" s="1"/>
  <c r="G140"/>
  <c r="G139" s="1"/>
  <c r="G138" s="1"/>
  <c r="I140"/>
  <c r="I139" s="1"/>
  <c r="I138" s="1"/>
  <c r="J140"/>
  <c r="J139" s="1"/>
  <c r="J138" s="1"/>
  <c r="K140"/>
  <c r="K139" s="1"/>
  <c r="K138" s="1"/>
  <c r="L140"/>
  <c r="L139" s="1"/>
  <c r="L138" s="1"/>
  <c r="C141"/>
  <c r="C140" s="1"/>
  <c r="H141"/>
  <c r="H140" s="1"/>
  <c r="C142"/>
  <c r="H142"/>
  <c r="M142"/>
  <c r="D143"/>
  <c r="E143"/>
  <c r="F143"/>
  <c r="G143"/>
  <c r="I143"/>
  <c r="J143"/>
  <c r="K143"/>
  <c r="L143"/>
  <c r="C144"/>
  <c r="C143" s="1"/>
  <c r="H144"/>
  <c r="H143" s="1"/>
  <c r="M143" s="1"/>
  <c r="M144"/>
  <c r="C145"/>
  <c r="H145"/>
  <c r="M145"/>
  <c r="D146"/>
  <c r="E146"/>
  <c r="F146"/>
  <c r="G146"/>
  <c r="I146"/>
  <c r="J146"/>
  <c r="K146"/>
  <c r="L146"/>
  <c r="C147"/>
  <c r="C146" s="1"/>
  <c r="H147"/>
  <c r="H146" s="1"/>
  <c r="M146" s="1"/>
  <c r="M147"/>
  <c r="D148"/>
  <c r="E148"/>
  <c r="F148"/>
  <c r="G148"/>
  <c r="I148"/>
  <c r="J148"/>
  <c r="K148"/>
  <c r="L148"/>
  <c r="C149"/>
  <c r="C148" s="1"/>
  <c r="H149"/>
  <c r="H148" s="1"/>
  <c r="M149"/>
  <c r="D152"/>
  <c r="D151" s="1"/>
  <c r="D150" s="1"/>
  <c r="E152"/>
  <c r="E151" s="1"/>
  <c r="E150" s="1"/>
  <c r="F152"/>
  <c r="F151" s="1"/>
  <c r="F150" s="1"/>
  <c r="G152"/>
  <c r="G151" s="1"/>
  <c r="G150" s="1"/>
  <c r="I152"/>
  <c r="I151" s="1"/>
  <c r="I150" s="1"/>
  <c r="J152"/>
  <c r="J151" s="1"/>
  <c r="J150" s="1"/>
  <c r="K152"/>
  <c r="K151" s="1"/>
  <c r="K150" s="1"/>
  <c r="L152"/>
  <c r="L151" s="1"/>
  <c r="L150" s="1"/>
  <c r="C153"/>
  <c r="C152" s="1"/>
  <c r="H153"/>
  <c r="H152" s="1"/>
  <c r="M153"/>
  <c r="C154"/>
  <c r="H154"/>
  <c r="M154" s="1"/>
  <c r="C155"/>
  <c r="H155"/>
  <c r="M155"/>
  <c r="C156"/>
  <c r="H156"/>
  <c r="M156" s="1"/>
  <c r="D157"/>
  <c r="E157"/>
  <c r="F157"/>
  <c r="G157"/>
  <c r="I157"/>
  <c r="J157"/>
  <c r="K157"/>
  <c r="L157"/>
  <c r="C158"/>
  <c r="C157" s="1"/>
  <c r="H158"/>
  <c r="H157" s="1"/>
  <c r="M157" s="1"/>
  <c r="C159"/>
  <c r="H159"/>
  <c r="M159"/>
  <c r="C160"/>
  <c r="H160"/>
  <c r="M160" s="1"/>
  <c r="D163"/>
  <c r="D162" s="1"/>
  <c r="D161" s="1"/>
  <c r="E163"/>
  <c r="E162" s="1"/>
  <c r="F163"/>
  <c r="F162" s="1"/>
  <c r="F161" s="1"/>
  <c r="G163"/>
  <c r="G162" s="1"/>
  <c r="I163"/>
  <c r="I162" s="1"/>
  <c r="I161" s="1"/>
  <c r="J163"/>
  <c r="J162" s="1"/>
  <c r="K163"/>
  <c r="K162" s="1"/>
  <c r="K161" s="1"/>
  <c r="L163"/>
  <c r="L162" s="1"/>
  <c r="C164"/>
  <c r="C163" s="1"/>
  <c r="C162" s="1"/>
  <c r="H164"/>
  <c r="H163" s="1"/>
  <c r="C165"/>
  <c r="H165"/>
  <c r="M165"/>
  <c r="D167"/>
  <c r="D166" s="1"/>
  <c r="E167"/>
  <c r="E166" s="1"/>
  <c r="F167"/>
  <c r="F166" s="1"/>
  <c r="G167"/>
  <c r="G166" s="1"/>
  <c r="I167"/>
  <c r="I166" s="1"/>
  <c r="J167"/>
  <c r="J166" s="1"/>
  <c r="K167"/>
  <c r="K166" s="1"/>
  <c r="L167"/>
  <c r="L166" s="1"/>
  <c r="C168"/>
  <c r="C167" s="1"/>
  <c r="H168"/>
  <c r="H167" s="1"/>
  <c r="C169"/>
  <c r="H169"/>
  <c r="M169"/>
  <c r="C170"/>
  <c r="H170"/>
  <c r="M170" s="1"/>
  <c r="D171"/>
  <c r="E171"/>
  <c r="F171"/>
  <c r="G171"/>
  <c r="I171"/>
  <c r="J171"/>
  <c r="K171"/>
  <c r="L171"/>
  <c r="C172"/>
  <c r="C171" s="1"/>
  <c r="H172"/>
  <c r="H171" s="1"/>
  <c r="C173"/>
  <c r="H173"/>
  <c r="M173"/>
  <c r="C174"/>
  <c r="H174"/>
  <c r="M174"/>
  <c r="D176"/>
  <c r="D175" s="1"/>
  <c r="F176"/>
  <c r="F175" s="1"/>
  <c r="J176"/>
  <c r="J175" s="1"/>
  <c r="L176"/>
  <c r="L175" s="1"/>
  <c r="D177"/>
  <c r="E177"/>
  <c r="E176" s="1"/>
  <c r="E175" s="1"/>
  <c r="F177"/>
  <c r="G177"/>
  <c r="G176" s="1"/>
  <c r="G175" s="1"/>
  <c r="I177"/>
  <c r="I176" s="1"/>
  <c r="I175" s="1"/>
  <c r="J177"/>
  <c r="K177"/>
  <c r="K176" s="1"/>
  <c r="K175" s="1"/>
  <c r="L177"/>
  <c r="C178"/>
  <c r="H178"/>
  <c r="H177" s="1"/>
  <c r="C179"/>
  <c r="C177" s="1"/>
  <c r="C176" s="1"/>
  <c r="C175" s="1"/>
  <c r="H179"/>
  <c r="M179"/>
  <c r="C180"/>
  <c r="H180"/>
  <c r="M180" s="1"/>
  <c r="C181"/>
  <c r="H181"/>
  <c r="M181"/>
  <c r="C182"/>
  <c r="H182"/>
  <c r="M182" s="1"/>
  <c r="D184"/>
  <c r="D183" s="1"/>
  <c r="F184"/>
  <c r="F183" s="1"/>
  <c r="J184"/>
  <c r="J183" s="1"/>
  <c r="L184"/>
  <c r="L183" s="1"/>
  <c r="D185"/>
  <c r="E185"/>
  <c r="E184" s="1"/>
  <c r="E183" s="1"/>
  <c r="F185"/>
  <c r="G185"/>
  <c r="G184" s="1"/>
  <c r="G183" s="1"/>
  <c r="I185"/>
  <c r="I184" s="1"/>
  <c r="I183" s="1"/>
  <c r="J185"/>
  <c r="K185"/>
  <c r="K184" s="1"/>
  <c r="K183" s="1"/>
  <c r="L185"/>
  <c r="C186"/>
  <c r="H186"/>
  <c r="H185" s="1"/>
  <c r="C187"/>
  <c r="C185" s="1"/>
  <c r="C184" s="1"/>
  <c r="C183" s="1"/>
  <c r="H187"/>
  <c r="M187"/>
  <c r="C188"/>
  <c r="H188"/>
  <c r="M188" s="1"/>
  <c r="D190"/>
  <c r="D189" s="1"/>
  <c r="F190"/>
  <c r="F189" s="1"/>
  <c r="J190"/>
  <c r="J189" s="1"/>
  <c r="L190"/>
  <c r="L189" s="1"/>
  <c r="D191"/>
  <c r="E191"/>
  <c r="E190" s="1"/>
  <c r="E189" s="1"/>
  <c r="F191"/>
  <c r="G191"/>
  <c r="G190" s="1"/>
  <c r="G189" s="1"/>
  <c r="I191"/>
  <c r="I190" s="1"/>
  <c r="I189" s="1"/>
  <c r="J191"/>
  <c r="K191"/>
  <c r="K190" s="1"/>
  <c r="K189" s="1"/>
  <c r="L191"/>
  <c r="C192"/>
  <c r="H192"/>
  <c r="H191" s="1"/>
  <c r="C193"/>
  <c r="C191" s="1"/>
  <c r="C190" s="1"/>
  <c r="C189" s="1"/>
  <c r="H193"/>
  <c r="M193"/>
  <c r="C194"/>
  <c r="H194"/>
  <c r="M194" s="1"/>
  <c r="D196"/>
  <c r="D195" s="1"/>
  <c r="F196"/>
  <c r="J196"/>
  <c r="L196"/>
  <c r="C197"/>
  <c r="C196" s="1"/>
  <c r="C195" s="1"/>
  <c r="D197"/>
  <c r="E197"/>
  <c r="E196" s="1"/>
  <c r="F197"/>
  <c r="G197"/>
  <c r="G196" s="1"/>
  <c r="I197"/>
  <c r="I196" s="1"/>
  <c r="J197"/>
  <c r="K197"/>
  <c r="K196" s="1"/>
  <c r="L197"/>
  <c r="C198"/>
  <c r="H198"/>
  <c r="H197" s="1"/>
  <c r="D200"/>
  <c r="D199" s="1"/>
  <c r="E200"/>
  <c r="F200"/>
  <c r="F199" s="1"/>
  <c r="G200"/>
  <c r="I200"/>
  <c r="J200"/>
  <c r="J199" s="1"/>
  <c r="K200"/>
  <c r="L200"/>
  <c r="L199" s="1"/>
  <c r="C201"/>
  <c r="C200" s="1"/>
  <c r="C199" s="1"/>
  <c r="H201"/>
  <c r="M201"/>
  <c r="C202"/>
  <c r="H202"/>
  <c r="M202" s="1"/>
  <c r="C203"/>
  <c r="D203"/>
  <c r="E203"/>
  <c r="E199" s="1"/>
  <c r="F203"/>
  <c r="G203"/>
  <c r="G199" s="1"/>
  <c r="I203"/>
  <c r="I199" s="1"/>
  <c r="J203"/>
  <c r="K203"/>
  <c r="K199" s="1"/>
  <c r="L203"/>
  <c r="C204"/>
  <c r="H204"/>
  <c r="H203" s="1"/>
  <c r="M203" s="1"/>
  <c r="E207"/>
  <c r="G207"/>
  <c r="I207"/>
  <c r="K207"/>
  <c r="D208"/>
  <c r="D207" s="1"/>
  <c r="D223" s="1"/>
  <c r="E208"/>
  <c r="F208"/>
  <c r="F207" s="1"/>
  <c r="F223" s="1"/>
  <c r="G208"/>
  <c r="H208"/>
  <c r="H207" s="1"/>
  <c r="I208"/>
  <c r="J208"/>
  <c r="J207" s="1"/>
  <c r="J223" s="1"/>
  <c r="K208"/>
  <c r="L208"/>
  <c r="L207" s="1"/>
  <c r="L223" s="1"/>
  <c r="C209"/>
  <c r="C208" s="1"/>
  <c r="C207" s="1"/>
  <c r="C223" s="1"/>
  <c r="H209"/>
  <c r="M209"/>
  <c r="D210"/>
  <c r="F210"/>
  <c r="J210"/>
  <c r="L210"/>
  <c r="D211"/>
  <c r="E211"/>
  <c r="E210" s="1"/>
  <c r="E223" s="1"/>
  <c r="F211"/>
  <c r="G211"/>
  <c r="G210" s="1"/>
  <c r="G223" s="1"/>
  <c r="I211"/>
  <c r="I210" s="1"/>
  <c r="I223" s="1"/>
  <c r="J211"/>
  <c r="K211"/>
  <c r="K210" s="1"/>
  <c r="K223" s="1"/>
  <c r="L211"/>
  <c r="C212"/>
  <c r="H212"/>
  <c r="H211" s="1"/>
  <c r="C213"/>
  <c r="C211" s="1"/>
  <c r="C210" s="1"/>
  <c r="H213"/>
  <c r="M213"/>
  <c r="C214"/>
  <c r="H214"/>
  <c r="M214" s="1"/>
  <c r="C215"/>
  <c r="H215"/>
  <c r="M215"/>
  <c r="C216"/>
  <c r="H216"/>
  <c r="M216" s="1"/>
  <c r="C217"/>
  <c r="H217"/>
  <c r="M217"/>
  <c r="C218"/>
  <c r="H218"/>
  <c r="M218" s="1"/>
  <c r="C219"/>
  <c r="H219"/>
  <c r="M219"/>
  <c r="C220"/>
  <c r="H220"/>
  <c r="M220" s="1"/>
  <c r="C221"/>
  <c r="H221"/>
  <c r="M221"/>
  <c r="C222"/>
  <c r="H222"/>
  <c r="M222" s="1"/>
  <c r="H1336" i="2"/>
  <c r="H1335" s="1"/>
  <c r="H1334" s="1"/>
  <c r="I1336"/>
  <c r="I1335" s="1"/>
  <c r="I1334" s="1"/>
  <c r="M1336"/>
  <c r="M1335" s="1"/>
  <c r="M1334" s="1"/>
  <c r="N1336"/>
  <c r="N1335" s="1"/>
  <c r="N1334" s="1"/>
  <c r="Q1336"/>
  <c r="Q1335" s="1"/>
  <c r="Q1334" s="1"/>
  <c r="R1336"/>
  <c r="R1335" s="1"/>
  <c r="R1334" s="1"/>
  <c r="S1336"/>
  <c r="S1335" s="1"/>
  <c r="S1334" s="1"/>
  <c r="T1336"/>
  <c r="T1335" s="1"/>
  <c r="T1334" s="1"/>
  <c r="U1336"/>
  <c r="U1335" s="1"/>
  <c r="U1334" s="1"/>
  <c r="V1336"/>
  <c r="V1335" s="1"/>
  <c r="V1334" s="1"/>
  <c r="W1336"/>
  <c r="W1335" s="1"/>
  <c r="W1334" s="1"/>
  <c r="X1336"/>
  <c r="X1335" s="1"/>
  <c r="X1334" s="1"/>
  <c r="Y1336"/>
  <c r="Y1335" s="1"/>
  <c r="Y1334" s="1"/>
  <c r="Z1336"/>
  <c r="Z1335" s="1"/>
  <c r="Z1334" s="1"/>
  <c r="AA1336"/>
  <c r="AA1335" s="1"/>
  <c r="AA1334" s="1"/>
  <c r="AB1336"/>
  <c r="AB1335" s="1"/>
  <c r="AB1334" s="1"/>
  <c r="P1340"/>
  <c r="O1340"/>
  <c r="K1340"/>
  <c r="J1340"/>
  <c r="P1339"/>
  <c r="O1339"/>
  <c r="K1339"/>
  <c r="J1339"/>
  <c r="P1338"/>
  <c r="O1338"/>
  <c r="K1338"/>
  <c r="J1338"/>
  <c r="P1337"/>
  <c r="P1336" s="1"/>
  <c r="P1335" s="1"/>
  <c r="P1334" s="1"/>
  <c r="O1337"/>
  <c r="O1336" s="1"/>
  <c r="O1335" s="1"/>
  <c r="O1334" s="1"/>
  <c r="K1337"/>
  <c r="K1336" s="1"/>
  <c r="K1335" s="1"/>
  <c r="K1334" s="1"/>
  <c r="J1337"/>
  <c r="H1122"/>
  <c r="H1121" s="1"/>
  <c r="H1120" s="1"/>
  <c r="I1122"/>
  <c r="I1121" s="1"/>
  <c r="I1120" s="1"/>
  <c r="M1122"/>
  <c r="M1121" s="1"/>
  <c r="M1120" s="1"/>
  <c r="N1122"/>
  <c r="N1121" s="1"/>
  <c r="N1120" s="1"/>
  <c r="Q1122"/>
  <c r="Q1121" s="1"/>
  <c r="Q1120" s="1"/>
  <c r="R1122"/>
  <c r="R1121" s="1"/>
  <c r="R1120" s="1"/>
  <c r="S1122"/>
  <c r="S1121" s="1"/>
  <c r="S1120" s="1"/>
  <c r="T1122"/>
  <c r="T1121" s="1"/>
  <c r="T1120" s="1"/>
  <c r="U1122"/>
  <c r="U1121" s="1"/>
  <c r="U1120" s="1"/>
  <c r="V1122"/>
  <c r="V1121" s="1"/>
  <c r="V1120" s="1"/>
  <c r="W1122"/>
  <c r="W1121" s="1"/>
  <c r="W1120" s="1"/>
  <c r="X1122"/>
  <c r="X1121" s="1"/>
  <c r="X1120" s="1"/>
  <c r="Y1122"/>
  <c r="Y1121" s="1"/>
  <c r="Y1120" s="1"/>
  <c r="Z1122"/>
  <c r="Z1121" s="1"/>
  <c r="Z1120" s="1"/>
  <c r="AA1122"/>
  <c r="AA1121" s="1"/>
  <c r="AA1120" s="1"/>
  <c r="AB1122"/>
  <c r="AB1121" s="1"/>
  <c r="AB1120" s="1"/>
  <c r="P1123"/>
  <c r="P1122" s="1"/>
  <c r="P1121" s="1"/>
  <c r="P1120" s="1"/>
  <c r="O1123"/>
  <c r="K1123"/>
  <c r="K1122" s="1"/>
  <c r="K1121" s="1"/>
  <c r="K1120" s="1"/>
  <c r="J1123"/>
  <c r="J1122" s="1"/>
  <c r="J1121" s="1"/>
  <c r="J1120" s="1"/>
  <c r="H1024"/>
  <c r="H1023" s="1"/>
  <c r="I1024"/>
  <c r="I1023" s="1"/>
  <c r="M1024"/>
  <c r="M1023" s="1"/>
  <c r="N1024"/>
  <c r="N1023" s="1"/>
  <c r="Q1024"/>
  <c r="Q1023" s="1"/>
  <c r="R1024"/>
  <c r="R1023" s="1"/>
  <c r="S1024"/>
  <c r="S1023" s="1"/>
  <c r="T1024"/>
  <c r="T1023" s="1"/>
  <c r="U1024"/>
  <c r="U1023" s="1"/>
  <c r="V1024"/>
  <c r="V1023" s="1"/>
  <c r="W1024"/>
  <c r="W1023" s="1"/>
  <c r="X1024"/>
  <c r="X1023" s="1"/>
  <c r="Y1024"/>
  <c r="Y1023" s="1"/>
  <c r="Z1024"/>
  <c r="Z1023" s="1"/>
  <c r="AA1024"/>
  <c r="AA1023" s="1"/>
  <c r="AB1024"/>
  <c r="AB1023" s="1"/>
  <c r="P1025"/>
  <c r="P1024" s="1"/>
  <c r="P1023" s="1"/>
  <c r="O1025"/>
  <c r="O1024" s="1"/>
  <c r="O1023" s="1"/>
  <c r="K1025"/>
  <c r="K1024" s="1"/>
  <c r="K1023" s="1"/>
  <c r="J1025"/>
  <c r="J1024" s="1"/>
  <c r="J1023" s="1"/>
  <c r="H988"/>
  <c r="I988"/>
  <c r="M988"/>
  <c r="N988"/>
  <c r="Q988"/>
  <c r="R988"/>
  <c r="S988"/>
  <c r="T988"/>
  <c r="U988"/>
  <c r="V988"/>
  <c r="W988"/>
  <c r="X988"/>
  <c r="Y988"/>
  <c r="Z988"/>
  <c r="AA988"/>
  <c r="AB988"/>
  <c r="H978"/>
  <c r="I978"/>
  <c r="M978"/>
  <c r="N978"/>
  <c r="Q978"/>
  <c r="R978"/>
  <c r="S978"/>
  <c r="T978"/>
  <c r="U978"/>
  <c r="V978"/>
  <c r="W978"/>
  <c r="X978"/>
  <c r="Y978"/>
  <c r="Z978"/>
  <c r="AA978"/>
  <c r="AB978"/>
  <c r="J982"/>
  <c r="K982"/>
  <c r="O982"/>
  <c r="P982"/>
  <c r="J980"/>
  <c r="K980"/>
  <c r="O980"/>
  <c r="P980"/>
  <c r="H558"/>
  <c r="I558"/>
  <c r="I557" s="1"/>
  <c r="I556" s="1"/>
  <c r="M558"/>
  <c r="M557" s="1"/>
  <c r="M556" s="1"/>
  <c r="N558"/>
  <c r="N557" s="1"/>
  <c r="N556" s="1"/>
  <c r="Q558"/>
  <c r="Q557" s="1"/>
  <c r="Q556" s="1"/>
  <c r="R558"/>
  <c r="R557" s="1"/>
  <c r="R556" s="1"/>
  <c r="S558"/>
  <c r="S557" s="1"/>
  <c r="S556" s="1"/>
  <c r="T558"/>
  <c r="T557" s="1"/>
  <c r="T556" s="1"/>
  <c r="U558"/>
  <c r="V558"/>
  <c r="V557" s="1"/>
  <c r="V556" s="1"/>
  <c r="W558"/>
  <c r="W557" s="1"/>
  <c r="W556" s="1"/>
  <c r="X558"/>
  <c r="X557" s="1"/>
  <c r="X556" s="1"/>
  <c r="Y558"/>
  <c r="Y557" s="1"/>
  <c r="Y556" s="1"/>
  <c r="Z558"/>
  <c r="Z557" s="1"/>
  <c r="Z556" s="1"/>
  <c r="AA558"/>
  <c r="AA557" s="1"/>
  <c r="AA556" s="1"/>
  <c r="AB558"/>
  <c r="AB557" s="1"/>
  <c r="AB556" s="1"/>
  <c r="H495"/>
  <c r="H494" s="1"/>
  <c r="H493" s="1"/>
  <c r="I495"/>
  <c r="I494" s="1"/>
  <c r="I493" s="1"/>
  <c r="M495"/>
  <c r="M494" s="1"/>
  <c r="M493" s="1"/>
  <c r="N495"/>
  <c r="N494" s="1"/>
  <c r="N493" s="1"/>
  <c r="Q495"/>
  <c r="Q494" s="1"/>
  <c r="Q493" s="1"/>
  <c r="R495"/>
  <c r="R494" s="1"/>
  <c r="R493" s="1"/>
  <c r="S495"/>
  <c r="S494" s="1"/>
  <c r="S493" s="1"/>
  <c r="T495"/>
  <c r="T494" s="1"/>
  <c r="T493" s="1"/>
  <c r="U495"/>
  <c r="U494" s="1"/>
  <c r="U493" s="1"/>
  <c r="V495"/>
  <c r="V494" s="1"/>
  <c r="V493" s="1"/>
  <c r="W495"/>
  <c r="W494" s="1"/>
  <c r="W493" s="1"/>
  <c r="X495"/>
  <c r="X494" s="1"/>
  <c r="X493" s="1"/>
  <c r="Y495"/>
  <c r="Y494" s="1"/>
  <c r="Y493" s="1"/>
  <c r="Z495"/>
  <c r="Z494" s="1"/>
  <c r="Z493" s="1"/>
  <c r="AA495"/>
  <c r="AA494" s="1"/>
  <c r="AA493" s="1"/>
  <c r="AB495"/>
  <c r="AB494" s="1"/>
  <c r="AB493" s="1"/>
  <c r="P496"/>
  <c r="P495" s="1"/>
  <c r="P494" s="1"/>
  <c r="P493" s="1"/>
  <c r="O496"/>
  <c r="O495" s="1"/>
  <c r="O494" s="1"/>
  <c r="O493" s="1"/>
  <c r="K496"/>
  <c r="K495" s="1"/>
  <c r="K494" s="1"/>
  <c r="K493" s="1"/>
  <c r="J496"/>
  <c r="H445"/>
  <c r="I445"/>
  <c r="M445"/>
  <c r="N445"/>
  <c r="Q445"/>
  <c r="R445"/>
  <c r="S445"/>
  <c r="T445"/>
  <c r="U445"/>
  <c r="V445"/>
  <c r="W445"/>
  <c r="X445"/>
  <c r="Y445"/>
  <c r="Z445"/>
  <c r="AA445"/>
  <c r="AB445"/>
  <c r="H205"/>
  <c r="I205"/>
  <c r="M205"/>
  <c r="N205"/>
  <c r="Q205"/>
  <c r="R205"/>
  <c r="S205"/>
  <c r="T205"/>
  <c r="U205"/>
  <c r="V205"/>
  <c r="W205"/>
  <c r="X205"/>
  <c r="Y205"/>
  <c r="Z205"/>
  <c r="AA205"/>
  <c r="AB205"/>
  <c r="J206"/>
  <c r="K206"/>
  <c r="O206"/>
  <c r="P206"/>
  <c r="H137"/>
  <c r="I137"/>
  <c r="M137"/>
  <c r="N137"/>
  <c r="Q137"/>
  <c r="R137"/>
  <c r="S137"/>
  <c r="T137"/>
  <c r="U137"/>
  <c r="V137"/>
  <c r="W137"/>
  <c r="X137"/>
  <c r="Y137"/>
  <c r="Z137"/>
  <c r="AA137"/>
  <c r="AB137"/>
  <c r="J34"/>
  <c r="K34"/>
  <c r="O34"/>
  <c r="P34"/>
  <c r="H1454"/>
  <c r="H1453" s="1"/>
  <c r="H1452" s="1"/>
  <c r="I1454"/>
  <c r="I1453" s="1"/>
  <c r="I1452" s="1"/>
  <c r="M1454"/>
  <c r="M1453" s="1"/>
  <c r="M1452" s="1"/>
  <c r="N1454"/>
  <c r="N1453" s="1"/>
  <c r="N1452" s="1"/>
  <c r="Q1454"/>
  <c r="Q1453" s="1"/>
  <c r="Q1452" s="1"/>
  <c r="R1454"/>
  <c r="R1453" s="1"/>
  <c r="R1452" s="1"/>
  <c r="S1454"/>
  <c r="S1453" s="1"/>
  <c r="S1452" s="1"/>
  <c r="T1454"/>
  <c r="T1453" s="1"/>
  <c r="T1452" s="1"/>
  <c r="U1454"/>
  <c r="U1453" s="1"/>
  <c r="U1452" s="1"/>
  <c r="V1454"/>
  <c r="V1453" s="1"/>
  <c r="V1452" s="1"/>
  <c r="W1454"/>
  <c r="W1453" s="1"/>
  <c r="W1452" s="1"/>
  <c r="X1454"/>
  <c r="X1453" s="1"/>
  <c r="X1452" s="1"/>
  <c r="Y1454"/>
  <c r="Y1453" s="1"/>
  <c r="Y1452" s="1"/>
  <c r="Z1454"/>
  <c r="Z1453" s="1"/>
  <c r="Z1452" s="1"/>
  <c r="AA1454"/>
  <c r="AA1453" s="1"/>
  <c r="AA1452" s="1"/>
  <c r="AB1454"/>
  <c r="AB1453" s="1"/>
  <c r="AB1452" s="1"/>
  <c r="P1455"/>
  <c r="P1454" s="1"/>
  <c r="P1453" s="1"/>
  <c r="P1452" s="1"/>
  <c r="O1455"/>
  <c r="O1454" s="1"/>
  <c r="O1453" s="1"/>
  <c r="O1452" s="1"/>
  <c r="K1455"/>
  <c r="K1454" s="1"/>
  <c r="K1453" s="1"/>
  <c r="K1452" s="1"/>
  <c r="J1455"/>
  <c r="J1454" s="1"/>
  <c r="J1453" s="1"/>
  <c r="J1452" s="1"/>
  <c r="H1416"/>
  <c r="H1415" s="1"/>
  <c r="H1414" s="1"/>
  <c r="I1416"/>
  <c r="I1415" s="1"/>
  <c r="I1414" s="1"/>
  <c r="M1416"/>
  <c r="M1415" s="1"/>
  <c r="M1414" s="1"/>
  <c r="N1416"/>
  <c r="N1415" s="1"/>
  <c r="N1414" s="1"/>
  <c r="Q1416"/>
  <c r="Q1415" s="1"/>
  <c r="Q1414" s="1"/>
  <c r="R1416"/>
  <c r="R1415" s="1"/>
  <c r="R1414" s="1"/>
  <c r="S1416"/>
  <c r="S1415" s="1"/>
  <c r="S1414" s="1"/>
  <c r="T1416"/>
  <c r="T1415" s="1"/>
  <c r="T1414" s="1"/>
  <c r="U1416"/>
  <c r="U1415" s="1"/>
  <c r="U1414" s="1"/>
  <c r="V1416"/>
  <c r="V1415" s="1"/>
  <c r="V1414" s="1"/>
  <c r="W1416"/>
  <c r="W1415" s="1"/>
  <c r="W1414" s="1"/>
  <c r="X1416"/>
  <c r="X1415" s="1"/>
  <c r="X1414" s="1"/>
  <c r="Y1416"/>
  <c r="Y1415" s="1"/>
  <c r="Y1414" s="1"/>
  <c r="Z1416"/>
  <c r="Z1415" s="1"/>
  <c r="Z1414" s="1"/>
  <c r="AA1416"/>
  <c r="AA1415" s="1"/>
  <c r="AA1414" s="1"/>
  <c r="AB1416"/>
  <c r="AB1415" s="1"/>
  <c r="AB1414" s="1"/>
  <c r="P1418"/>
  <c r="O1418"/>
  <c r="K1418"/>
  <c r="J1418"/>
  <c r="P1417"/>
  <c r="P1416" s="1"/>
  <c r="P1415" s="1"/>
  <c r="P1414" s="1"/>
  <c r="O1417"/>
  <c r="K1417"/>
  <c r="K1416" s="1"/>
  <c r="K1415" s="1"/>
  <c r="K1414" s="1"/>
  <c r="J1417"/>
  <c r="H1404"/>
  <c r="H1403" s="1"/>
  <c r="H1402" s="1"/>
  <c r="I1404"/>
  <c r="I1403" s="1"/>
  <c r="I1402" s="1"/>
  <c r="M1404"/>
  <c r="M1403" s="1"/>
  <c r="M1402" s="1"/>
  <c r="N1404"/>
  <c r="N1403" s="1"/>
  <c r="N1402" s="1"/>
  <c r="Q1404"/>
  <c r="Q1403" s="1"/>
  <c r="Q1402" s="1"/>
  <c r="R1404"/>
  <c r="R1403" s="1"/>
  <c r="R1402" s="1"/>
  <c r="S1404"/>
  <c r="S1403" s="1"/>
  <c r="S1402" s="1"/>
  <c r="T1404"/>
  <c r="T1403" s="1"/>
  <c r="T1402" s="1"/>
  <c r="U1404"/>
  <c r="U1403" s="1"/>
  <c r="U1402" s="1"/>
  <c r="V1404"/>
  <c r="V1403" s="1"/>
  <c r="V1402" s="1"/>
  <c r="W1404"/>
  <c r="W1403" s="1"/>
  <c r="W1402" s="1"/>
  <c r="X1404"/>
  <c r="X1403" s="1"/>
  <c r="X1402" s="1"/>
  <c r="Y1404"/>
  <c r="Y1403" s="1"/>
  <c r="Y1402" s="1"/>
  <c r="Z1404"/>
  <c r="Z1403" s="1"/>
  <c r="Z1402" s="1"/>
  <c r="AA1404"/>
  <c r="AA1403" s="1"/>
  <c r="AA1402" s="1"/>
  <c r="AB1404"/>
  <c r="AB1403" s="1"/>
  <c r="AB1402" s="1"/>
  <c r="P1405"/>
  <c r="P1404" s="1"/>
  <c r="P1403" s="1"/>
  <c r="P1402" s="1"/>
  <c r="O1405"/>
  <c r="K1405"/>
  <c r="K1404" s="1"/>
  <c r="K1403" s="1"/>
  <c r="K1402" s="1"/>
  <c r="J1405"/>
  <c r="J1404" s="1"/>
  <c r="J1403" s="1"/>
  <c r="J1402" s="1"/>
  <c r="H1172"/>
  <c r="H1171" s="1"/>
  <c r="I1172"/>
  <c r="I1171" s="1"/>
  <c r="M1172"/>
  <c r="M1171" s="1"/>
  <c r="N1172"/>
  <c r="N1171" s="1"/>
  <c r="Q1172"/>
  <c r="Q1171" s="1"/>
  <c r="R1172"/>
  <c r="R1171" s="1"/>
  <c r="S1172"/>
  <c r="S1171" s="1"/>
  <c r="T1172"/>
  <c r="T1171" s="1"/>
  <c r="U1172"/>
  <c r="U1171" s="1"/>
  <c r="V1172"/>
  <c r="V1171" s="1"/>
  <c r="W1172"/>
  <c r="W1171" s="1"/>
  <c r="X1172"/>
  <c r="X1171" s="1"/>
  <c r="Y1172"/>
  <c r="Y1171" s="1"/>
  <c r="Z1172"/>
  <c r="Z1171" s="1"/>
  <c r="AA1172"/>
  <c r="AA1171" s="1"/>
  <c r="AB1172"/>
  <c r="AB1171" s="1"/>
  <c r="P1173"/>
  <c r="P1172" s="1"/>
  <c r="P1171" s="1"/>
  <c r="O1173"/>
  <c r="O1172" s="1"/>
  <c r="O1171" s="1"/>
  <c r="K1173"/>
  <c r="K1172" s="1"/>
  <c r="K1171" s="1"/>
  <c r="J1173"/>
  <c r="H1156"/>
  <c r="I1156"/>
  <c r="M1156"/>
  <c r="N1156"/>
  <c r="Q1156"/>
  <c r="R1156"/>
  <c r="S1156"/>
  <c r="T1156"/>
  <c r="U1156"/>
  <c r="V1156"/>
  <c r="W1156"/>
  <c r="X1156"/>
  <c r="Y1156"/>
  <c r="Z1156"/>
  <c r="AA1156"/>
  <c r="AB1156"/>
  <c r="J1158"/>
  <c r="K1158"/>
  <c r="O1158"/>
  <c r="P1158"/>
  <c r="J1128"/>
  <c r="K1128"/>
  <c r="O1128"/>
  <c r="P1128"/>
  <c r="H1096"/>
  <c r="H1095" s="1"/>
  <c r="H1094" s="1"/>
  <c r="I1096"/>
  <c r="I1095" s="1"/>
  <c r="I1094" s="1"/>
  <c r="M1096"/>
  <c r="M1095" s="1"/>
  <c r="M1094" s="1"/>
  <c r="N1096"/>
  <c r="N1095" s="1"/>
  <c r="N1094" s="1"/>
  <c r="Q1096"/>
  <c r="Q1095" s="1"/>
  <c r="Q1094" s="1"/>
  <c r="R1096"/>
  <c r="R1095" s="1"/>
  <c r="R1094" s="1"/>
  <c r="S1096"/>
  <c r="S1095" s="1"/>
  <c r="S1094" s="1"/>
  <c r="T1096"/>
  <c r="T1095" s="1"/>
  <c r="T1094" s="1"/>
  <c r="U1096"/>
  <c r="U1095" s="1"/>
  <c r="U1094" s="1"/>
  <c r="V1096"/>
  <c r="V1095" s="1"/>
  <c r="V1094" s="1"/>
  <c r="W1096"/>
  <c r="W1095" s="1"/>
  <c r="W1094" s="1"/>
  <c r="X1096"/>
  <c r="X1095" s="1"/>
  <c r="X1094" s="1"/>
  <c r="Y1096"/>
  <c r="Y1095" s="1"/>
  <c r="Y1094" s="1"/>
  <c r="Z1096"/>
  <c r="Z1095" s="1"/>
  <c r="Z1094" s="1"/>
  <c r="AA1096"/>
  <c r="AA1095" s="1"/>
  <c r="AA1094" s="1"/>
  <c r="AB1096"/>
  <c r="AB1095" s="1"/>
  <c r="AB1094" s="1"/>
  <c r="P1097"/>
  <c r="P1096" s="1"/>
  <c r="P1095" s="1"/>
  <c r="P1094" s="1"/>
  <c r="O1097"/>
  <c r="O1096" s="1"/>
  <c r="O1095" s="1"/>
  <c r="O1094" s="1"/>
  <c r="K1097"/>
  <c r="K1096" s="1"/>
  <c r="K1095" s="1"/>
  <c r="K1094" s="1"/>
  <c r="J1097"/>
  <c r="H1079"/>
  <c r="I1079"/>
  <c r="M1079"/>
  <c r="N1079"/>
  <c r="Q1079"/>
  <c r="R1079"/>
  <c r="S1079"/>
  <c r="T1079"/>
  <c r="U1079"/>
  <c r="V1079"/>
  <c r="W1079"/>
  <c r="X1079"/>
  <c r="Y1079"/>
  <c r="Z1079"/>
  <c r="AA1079"/>
  <c r="AB1079"/>
  <c r="J1081"/>
  <c r="K1081"/>
  <c r="O1081"/>
  <c r="P1081"/>
  <c r="J1067"/>
  <c r="K1067"/>
  <c r="O1067"/>
  <c r="P1067"/>
  <c r="J1068"/>
  <c r="K1068"/>
  <c r="O1068"/>
  <c r="P1068"/>
  <c r="H1039"/>
  <c r="I1039"/>
  <c r="M1039"/>
  <c r="N1039"/>
  <c r="Q1039"/>
  <c r="R1039"/>
  <c r="S1039"/>
  <c r="T1039"/>
  <c r="U1039"/>
  <c r="V1039"/>
  <c r="W1039"/>
  <c r="X1039"/>
  <c r="Y1039"/>
  <c r="Z1039"/>
  <c r="AA1039"/>
  <c r="AB1039"/>
  <c r="J1040"/>
  <c r="K1040"/>
  <c r="O1040"/>
  <c r="P1040"/>
  <c r="J1013"/>
  <c r="K1013"/>
  <c r="O1013"/>
  <c r="P1013"/>
  <c r="J989"/>
  <c r="K989"/>
  <c r="O989"/>
  <c r="P989"/>
  <c r="P944"/>
  <c r="P943" s="1"/>
  <c r="P942" s="1"/>
  <c r="O944"/>
  <c r="K944"/>
  <c r="K943" s="1"/>
  <c r="K942" s="1"/>
  <c r="J944"/>
  <c r="P941"/>
  <c r="O941"/>
  <c r="K941"/>
  <c r="K940" s="1"/>
  <c r="K939" s="1"/>
  <c r="J941"/>
  <c r="H940"/>
  <c r="H939" s="1"/>
  <c r="I940"/>
  <c r="I939" s="1"/>
  <c r="M940"/>
  <c r="M939" s="1"/>
  <c r="N940"/>
  <c r="N939" s="1"/>
  <c r="P940"/>
  <c r="P939" s="1"/>
  <c r="Q940"/>
  <c r="Q939" s="1"/>
  <c r="R940"/>
  <c r="R939" s="1"/>
  <c r="S940"/>
  <c r="S939" s="1"/>
  <c r="T940"/>
  <c r="T939" s="1"/>
  <c r="U940"/>
  <c r="U939" s="1"/>
  <c r="V940"/>
  <c r="V939" s="1"/>
  <c r="W940"/>
  <c r="W939" s="1"/>
  <c r="X940"/>
  <c r="X939" s="1"/>
  <c r="Y940"/>
  <c r="Y939" s="1"/>
  <c r="Z940"/>
  <c r="Z939" s="1"/>
  <c r="AA940"/>
  <c r="AA939" s="1"/>
  <c r="AB940"/>
  <c r="AB939" s="1"/>
  <c r="H943"/>
  <c r="H942" s="1"/>
  <c r="I943"/>
  <c r="I942" s="1"/>
  <c r="M943"/>
  <c r="M942" s="1"/>
  <c r="N943"/>
  <c r="N942" s="1"/>
  <c r="Q943"/>
  <c r="Q942" s="1"/>
  <c r="R943"/>
  <c r="R942" s="1"/>
  <c r="S943"/>
  <c r="S942" s="1"/>
  <c r="T943"/>
  <c r="T942" s="1"/>
  <c r="U943"/>
  <c r="U942" s="1"/>
  <c r="V943"/>
  <c r="V942" s="1"/>
  <c r="W943"/>
  <c r="W942" s="1"/>
  <c r="X943"/>
  <c r="X942" s="1"/>
  <c r="Y943"/>
  <c r="Y942" s="1"/>
  <c r="Z943"/>
  <c r="Z942" s="1"/>
  <c r="AA943"/>
  <c r="AA942" s="1"/>
  <c r="AB943"/>
  <c r="AB942" s="1"/>
  <c r="J884"/>
  <c r="K884"/>
  <c r="O884"/>
  <c r="P884"/>
  <c r="P865"/>
  <c r="O865"/>
  <c r="K865"/>
  <c r="J865"/>
  <c r="P864"/>
  <c r="O864"/>
  <c r="K864"/>
  <c r="J864"/>
  <c r="P863"/>
  <c r="O863"/>
  <c r="K863"/>
  <c r="J863"/>
  <c r="P857"/>
  <c r="P856" s="1"/>
  <c r="O857"/>
  <c r="K857"/>
  <c r="K856" s="1"/>
  <c r="J857"/>
  <c r="P859"/>
  <c r="P858" s="1"/>
  <c r="O859"/>
  <c r="K859"/>
  <c r="K858" s="1"/>
  <c r="J859"/>
  <c r="P862"/>
  <c r="P861" s="1"/>
  <c r="P860" s="1"/>
  <c r="O862"/>
  <c r="O861" s="1"/>
  <c r="O860" s="1"/>
  <c r="K862"/>
  <c r="J862"/>
  <c r="H861"/>
  <c r="H860" s="1"/>
  <c r="I861"/>
  <c r="I860" s="1"/>
  <c r="K861"/>
  <c r="K860" s="1"/>
  <c r="M861"/>
  <c r="M860" s="1"/>
  <c r="N861"/>
  <c r="N860" s="1"/>
  <c r="Q861"/>
  <c r="Q860" s="1"/>
  <c r="R861"/>
  <c r="R860" s="1"/>
  <c r="S861"/>
  <c r="S860" s="1"/>
  <c r="T861"/>
  <c r="T860" s="1"/>
  <c r="U861"/>
  <c r="U860" s="1"/>
  <c r="V861"/>
  <c r="V860" s="1"/>
  <c r="W861"/>
  <c r="W860" s="1"/>
  <c r="X861"/>
  <c r="X860" s="1"/>
  <c r="Y861"/>
  <c r="Y860" s="1"/>
  <c r="Z861"/>
  <c r="Z860" s="1"/>
  <c r="AA861"/>
  <c r="AA860" s="1"/>
  <c r="AB861"/>
  <c r="AB860" s="1"/>
  <c r="H858"/>
  <c r="I858"/>
  <c r="M858"/>
  <c r="N858"/>
  <c r="Q858"/>
  <c r="R858"/>
  <c r="S858"/>
  <c r="T858"/>
  <c r="U858"/>
  <c r="V858"/>
  <c r="W858"/>
  <c r="X858"/>
  <c r="Y858"/>
  <c r="Z858"/>
  <c r="AA858"/>
  <c r="AB858"/>
  <c r="H856"/>
  <c r="I856"/>
  <c r="M856"/>
  <c r="N856"/>
  <c r="Q856"/>
  <c r="R856"/>
  <c r="S856"/>
  <c r="T856"/>
  <c r="U856"/>
  <c r="V856"/>
  <c r="W856"/>
  <c r="X856"/>
  <c r="Y856"/>
  <c r="Z856"/>
  <c r="AA856"/>
  <c r="AB856"/>
  <c r="J839"/>
  <c r="K839"/>
  <c r="O839"/>
  <c r="P839"/>
  <c r="J840"/>
  <c r="K840"/>
  <c r="O840"/>
  <c r="P840"/>
  <c r="J841"/>
  <c r="K841"/>
  <c r="O841"/>
  <c r="P841"/>
  <c r="P833"/>
  <c r="P832" s="1"/>
  <c r="O833"/>
  <c r="K833"/>
  <c r="K832" s="1"/>
  <c r="J833"/>
  <c r="P838"/>
  <c r="P837" s="1"/>
  <c r="P836" s="1"/>
  <c r="O838"/>
  <c r="O837" s="1"/>
  <c r="O836" s="1"/>
  <c r="K838"/>
  <c r="K837" s="1"/>
  <c r="K836" s="1"/>
  <c r="J838"/>
  <c r="P835"/>
  <c r="P834" s="1"/>
  <c r="O835"/>
  <c r="K835"/>
  <c r="K834" s="1"/>
  <c r="J835"/>
  <c r="N834"/>
  <c r="H837"/>
  <c r="H836" s="1"/>
  <c r="I837"/>
  <c r="I836" s="1"/>
  <c r="M837"/>
  <c r="M836" s="1"/>
  <c r="N837"/>
  <c r="N836" s="1"/>
  <c r="Q837"/>
  <c r="Q836" s="1"/>
  <c r="R837"/>
  <c r="R836" s="1"/>
  <c r="S837"/>
  <c r="S836" s="1"/>
  <c r="T837"/>
  <c r="T836" s="1"/>
  <c r="U837"/>
  <c r="U836" s="1"/>
  <c r="V837"/>
  <c r="V836" s="1"/>
  <c r="W837"/>
  <c r="W836" s="1"/>
  <c r="X837"/>
  <c r="X836" s="1"/>
  <c r="Y837"/>
  <c r="Y836" s="1"/>
  <c r="Z837"/>
  <c r="Z836" s="1"/>
  <c r="AA837"/>
  <c r="AA836" s="1"/>
  <c r="AB837"/>
  <c r="AB836" s="1"/>
  <c r="H834"/>
  <c r="I834"/>
  <c r="J834"/>
  <c r="M834"/>
  <c r="Q834"/>
  <c r="R834"/>
  <c r="S834"/>
  <c r="T834"/>
  <c r="U834"/>
  <c r="V834"/>
  <c r="W834"/>
  <c r="X834"/>
  <c r="Y834"/>
  <c r="Z834"/>
  <c r="AA834"/>
  <c r="AB834"/>
  <c r="H832"/>
  <c r="I832"/>
  <c r="M832"/>
  <c r="N832"/>
  <c r="O832"/>
  <c r="Q832"/>
  <c r="R832"/>
  <c r="S832"/>
  <c r="T832"/>
  <c r="U832"/>
  <c r="V832"/>
  <c r="W832"/>
  <c r="X832"/>
  <c r="Y832"/>
  <c r="Z832"/>
  <c r="AA832"/>
  <c r="AB832"/>
  <c r="H765"/>
  <c r="I765"/>
  <c r="M765"/>
  <c r="N765"/>
  <c r="Q765"/>
  <c r="R765"/>
  <c r="S765"/>
  <c r="T765"/>
  <c r="U765"/>
  <c r="V765"/>
  <c r="W765"/>
  <c r="X765"/>
  <c r="Y765"/>
  <c r="Z765"/>
  <c r="AA765"/>
  <c r="AB765"/>
  <c r="P766"/>
  <c r="P765" s="1"/>
  <c r="O766"/>
  <c r="K766"/>
  <c r="K765" s="1"/>
  <c r="J766"/>
  <c r="J765" s="1"/>
  <c r="H557"/>
  <c r="H556" s="1"/>
  <c r="U557"/>
  <c r="U556" s="1"/>
  <c r="J559"/>
  <c r="K559"/>
  <c r="O559"/>
  <c r="P559"/>
  <c r="P560"/>
  <c r="O560"/>
  <c r="K560"/>
  <c r="J560"/>
  <c r="H514"/>
  <c r="I514"/>
  <c r="M514"/>
  <c r="N514"/>
  <c r="Q514"/>
  <c r="R514"/>
  <c r="S514"/>
  <c r="T514"/>
  <c r="U514"/>
  <c r="V514"/>
  <c r="W514"/>
  <c r="X514"/>
  <c r="Y514"/>
  <c r="Z514"/>
  <c r="AA514"/>
  <c r="AB514"/>
  <c r="P515"/>
  <c r="O515"/>
  <c r="K515"/>
  <c r="J515"/>
  <c r="P455"/>
  <c r="O455"/>
  <c r="K455"/>
  <c r="J455"/>
  <c r="P454"/>
  <c r="O454"/>
  <c r="K454"/>
  <c r="J454"/>
  <c r="P453"/>
  <c r="O453"/>
  <c r="K453"/>
  <c r="J453"/>
  <c r="M452"/>
  <c r="M451" s="1"/>
  <c r="M450" s="1"/>
  <c r="N452"/>
  <c r="N451" s="1"/>
  <c r="N450" s="1"/>
  <c r="Q452"/>
  <c r="Q451" s="1"/>
  <c r="Q450" s="1"/>
  <c r="R452"/>
  <c r="R451" s="1"/>
  <c r="R450" s="1"/>
  <c r="S452"/>
  <c r="S451" s="1"/>
  <c r="S450" s="1"/>
  <c r="T452"/>
  <c r="T451" s="1"/>
  <c r="T450" s="1"/>
  <c r="U452"/>
  <c r="U451" s="1"/>
  <c r="U450" s="1"/>
  <c r="V452"/>
  <c r="V451" s="1"/>
  <c r="V450" s="1"/>
  <c r="W452"/>
  <c r="W451" s="1"/>
  <c r="W450" s="1"/>
  <c r="X452"/>
  <c r="X451" s="1"/>
  <c r="X450" s="1"/>
  <c r="Y452"/>
  <c r="Y451" s="1"/>
  <c r="Y450" s="1"/>
  <c r="Z452"/>
  <c r="Z451" s="1"/>
  <c r="Z450" s="1"/>
  <c r="AA452"/>
  <c r="AA451" s="1"/>
  <c r="AA450" s="1"/>
  <c r="AB452"/>
  <c r="AB451" s="1"/>
  <c r="AB450" s="1"/>
  <c r="H452"/>
  <c r="H451" s="1"/>
  <c r="H450" s="1"/>
  <c r="I452"/>
  <c r="I451" s="1"/>
  <c r="I450" s="1"/>
  <c r="J446"/>
  <c r="K446"/>
  <c r="O446"/>
  <c r="P446"/>
  <c r="H425"/>
  <c r="H424" s="1"/>
  <c r="H423" s="1"/>
  <c r="I425"/>
  <c r="I424" s="1"/>
  <c r="I423" s="1"/>
  <c r="M425"/>
  <c r="M424" s="1"/>
  <c r="M423" s="1"/>
  <c r="N425"/>
  <c r="N424" s="1"/>
  <c r="N423" s="1"/>
  <c r="Q425"/>
  <c r="Q424" s="1"/>
  <c r="Q423" s="1"/>
  <c r="R425"/>
  <c r="R424" s="1"/>
  <c r="R423" s="1"/>
  <c r="S425"/>
  <c r="S424" s="1"/>
  <c r="S423" s="1"/>
  <c r="T425"/>
  <c r="T424" s="1"/>
  <c r="T423" s="1"/>
  <c r="U425"/>
  <c r="U424" s="1"/>
  <c r="U423" s="1"/>
  <c r="V425"/>
  <c r="V424" s="1"/>
  <c r="V423" s="1"/>
  <c r="W425"/>
  <c r="W424" s="1"/>
  <c r="W423" s="1"/>
  <c r="X425"/>
  <c r="X424" s="1"/>
  <c r="X423" s="1"/>
  <c r="Y425"/>
  <c r="Y424" s="1"/>
  <c r="Y423" s="1"/>
  <c r="Z425"/>
  <c r="Z424" s="1"/>
  <c r="Z423" s="1"/>
  <c r="AA425"/>
  <c r="AA424" s="1"/>
  <c r="AA423" s="1"/>
  <c r="AB425"/>
  <c r="AB424" s="1"/>
  <c r="AB423" s="1"/>
  <c r="P426"/>
  <c r="P425" s="1"/>
  <c r="P424" s="1"/>
  <c r="P423" s="1"/>
  <c r="O426"/>
  <c r="O425" s="1"/>
  <c r="O424" s="1"/>
  <c r="O423" s="1"/>
  <c r="K426"/>
  <c r="K425" s="1"/>
  <c r="K424" s="1"/>
  <c r="K423" s="1"/>
  <c r="J426"/>
  <c r="P401"/>
  <c r="O401"/>
  <c r="K401"/>
  <c r="J401"/>
  <c r="AB400"/>
  <c r="AA400"/>
  <c r="Z400"/>
  <c r="Y400"/>
  <c r="X400"/>
  <c r="W400"/>
  <c r="V400"/>
  <c r="U400"/>
  <c r="T400"/>
  <c r="S400"/>
  <c r="R400"/>
  <c r="Q400"/>
  <c r="P400"/>
  <c r="O400"/>
  <c r="N400"/>
  <c r="N399" s="1"/>
  <c r="N398" s="1"/>
  <c r="M400"/>
  <c r="M399" s="1"/>
  <c r="M398" s="1"/>
  <c r="K400"/>
  <c r="K399" s="1"/>
  <c r="K398" s="1"/>
  <c r="J400"/>
  <c r="J399" s="1"/>
  <c r="J398" s="1"/>
  <c r="I400"/>
  <c r="I399" s="1"/>
  <c r="I398" s="1"/>
  <c r="H400"/>
  <c r="H399" s="1"/>
  <c r="H398" s="1"/>
  <c r="AB399"/>
  <c r="AB398" s="1"/>
  <c r="AA399"/>
  <c r="AA398" s="1"/>
  <c r="Z399"/>
  <c r="Z398" s="1"/>
  <c r="Y399"/>
  <c r="Y398" s="1"/>
  <c r="X399"/>
  <c r="X398" s="1"/>
  <c r="W399"/>
  <c r="W398" s="1"/>
  <c r="V399"/>
  <c r="V398" s="1"/>
  <c r="U399"/>
  <c r="U398" s="1"/>
  <c r="T399"/>
  <c r="T398" s="1"/>
  <c r="S399"/>
  <c r="S398" s="1"/>
  <c r="R399"/>
  <c r="R398" s="1"/>
  <c r="Q399"/>
  <c r="Q398" s="1"/>
  <c r="P399"/>
  <c r="P398" s="1"/>
  <c r="O399"/>
  <c r="O398" s="1"/>
  <c r="H389"/>
  <c r="I389"/>
  <c r="M389"/>
  <c r="N389"/>
  <c r="Q389"/>
  <c r="R389"/>
  <c r="S389"/>
  <c r="T389"/>
  <c r="U389"/>
  <c r="V389"/>
  <c r="W389"/>
  <c r="X389"/>
  <c r="Y389"/>
  <c r="Z389"/>
  <c r="AA389"/>
  <c r="AB389"/>
  <c r="J392"/>
  <c r="K392"/>
  <c r="O392"/>
  <c r="P392"/>
  <c r="J393"/>
  <c r="K393"/>
  <c r="O393"/>
  <c r="P393"/>
  <c r="H321"/>
  <c r="H320" s="1"/>
  <c r="H319" s="1"/>
  <c r="I321"/>
  <c r="I320" s="1"/>
  <c r="I319" s="1"/>
  <c r="M321"/>
  <c r="M320" s="1"/>
  <c r="M319" s="1"/>
  <c r="N321"/>
  <c r="N320" s="1"/>
  <c r="N319" s="1"/>
  <c r="Q321"/>
  <c r="Q320" s="1"/>
  <c r="Q319" s="1"/>
  <c r="R321"/>
  <c r="R320" s="1"/>
  <c r="R319" s="1"/>
  <c r="S321"/>
  <c r="S320" s="1"/>
  <c r="S319" s="1"/>
  <c r="T321"/>
  <c r="T320" s="1"/>
  <c r="T319" s="1"/>
  <c r="U321"/>
  <c r="U320" s="1"/>
  <c r="U319" s="1"/>
  <c r="V321"/>
  <c r="V320" s="1"/>
  <c r="V319" s="1"/>
  <c r="W321"/>
  <c r="W320" s="1"/>
  <c r="W319" s="1"/>
  <c r="X321"/>
  <c r="X320" s="1"/>
  <c r="X319" s="1"/>
  <c r="Y321"/>
  <c r="Y320" s="1"/>
  <c r="Y319" s="1"/>
  <c r="Z321"/>
  <c r="Z320" s="1"/>
  <c r="Z319" s="1"/>
  <c r="AA321"/>
  <c r="AA320" s="1"/>
  <c r="AA319" s="1"/>
  <c r="AB321"/>
  <c r="AB320" s="1"/>
  <c r="AB319" s="1"/>
  <c r="P323"/>
  <c r="O323"/>
  <c r="K323"/>
  <c r="J323"/>
  <c r="P322"/>
  <c r="P321" s="1"/>
  <c r="P320" s="1"/>
  <c r="P319" s="1"/>
  <c r="O322"/>
  <c r="K322"/>
  <c r="J322"/>
  <c r="H309"/>
  <c r="I309"/>
  <c r="M309"/>
  <c r="N309"/>
  <c r="Q309"/>
  <c r="R309"/>
  <c r="S309"/>
  <c r="T309"/>
  <c r="U309"/>
  <c r="V309"/>
  <c r="W309"/>
  <c r="X309"/>
  <c r="Y309"/>
  <c r="Z309"/>
  <c r="AA309"/>
  <c r="AB309"/>
  <c r="J311"/>
  <c r="K311"/>
  <c r="O311"/>
  <c r="P311"/>
  <c r="H303"/>
  <c r="I303"/>
  <c r="M303"/>
  <c r="N303"/>
  <c r="Q303"/>
  <c r="R303"/>
  <c r="S303"/>
  <c r="T303"/>
  <c r="U303"/>
  <c r="V303"/>
  <c r="W303"/>
  <c r="X303"/>
  <c r="Y303"/>
  <c r="Z303"/>
  <c r="AA303"/>
  <c r="AB303"/>
  <c r="J304"/>
  <c r="K304"/>
  <c r="O304"/>
  <c r="P304"/>
  <c r="H299"/>
  <c r="H298" s="1"/>
  <c r="H297" s="1"/>
  <c r="I299"/>
  <c r="I298" s="1"/>
  <c r="I297" s="1"/>
  <c r="M299"/>
  <c r="M298" s="1"/>
  <c r="M297" s="1"/>
  <c r="N299"/>
  <c r="N298" s="1"/>
  <c r="N297" s="1"/>
  <c r="Q299"/>
  <c r="Q298" s="1"/>
  <c r="Q297" s="1"/>
  <c r="R299"/>
  <c r="R298" s="1"/>
  <c r="R297" s="1"/>
  <c r="S299"/>
  <c r="S298" s="1"/>
  <c r="S297" s="1"/>
  <c r="T299"/>
  <c r="T298" s="1"/>
  <c r="T297" s="1"/>
  <c r="U299"/>
  <c r="U298" s="1"/>
  <c r="U297" s="1"/>
  <c r="V299"/>
  <c r="V298" s="1"/>
  <c r="V297" s="1"/>
  <c r="W299"/>
  <c r="W298" s="1"/>
  <c r="W297" s="1"/>
  <c r="X299"/>
  <c r="X298" s="1"/>
  <c r="X297" s="1"/>
  <c r="Y299"/>
  <c r="Y298" s="1"/>
  <c r="Y297" s="1"/>
  <c r="Z299"/>
  <c r="Z298" s="1"/>
  <c r="Z297" s="1"/>
  <c r="AA299"/>
  <c r="AA298" s="1"/>
  <c r="AA297" s="1"/>
  <c r="AB299"/>
  <c r="AB298" s="1"/>
  <c r="AB297" s="1"/>
  <c r="P300"/>
  <c r="P299" s="1"/>
  <c r="P298" s="1"/>
  <c r="P297" s="1"/>
  <c r="O300"/>
  <c r="K300"/>
  <c r="K299" s="1"/>
  <c r="K298" s="1"/>
  <c r="K297" s="1"/>
  <c r="J300"/>
  <c r="J299" s="1"/>
  <c r="J298" s="1"/>
  <c r="J297" s="1"/>
  <c r="H255"/>
  <c r="H254" s="1"/>
  <c r="H253" s="1"/>
  <c r="I255"/>
  <c r="I254" s="1"/>
  <c r="I253" s="1"/>
  <c r="M255"/>
  <c r="M254" s="1"/>
  <c r="M253" s="1"/>
  <c r="N255"/>
  <c r="N254" s="1"/>
  <c r="N253" s="1"/>
  <c r="Q255"/>
  <c r="Q254" s="1"/>
  <c r="Q253" s="1"/>
  <c r="R255"/>
  <c r="R254" s="1"/>
  <c r="R253" s="1"/>
  <c r="S255"/>
  <c r="S254" s="1"/>
  <c r="S253" s="1"/>
  <c r="T255"/>
  <c r="T254" s="1"/>
  <c r="T253" s="1"/>
  <c r="U255"/>
  <c r="U254" s="1"/>
  <c r="U253" s="1"/>
  <c r="V255"/>
  <c r="V254" s="1"/>
  <c r="V253" s="1"/>
  <c r="W255"/>
  <c r="W254" s="1"/>
  <c r="W253" s="1"/>
  <c r="X255"/>
  <c r="X254" s="1"/>
  <c r="X253" s="1"/>
  <c r="Y255"/>
  <c r="Y254" s="1"/>
  <c r="Y253" s="1"/>
  <c r="Z255"/>
  <c r="Z254" s="1"/>
  <c r="Z253" s="1"/>
  <c r="AA255"/>
  <c r="AA254" s="1"/>
  <c r="AA253" s="1"/>
  <c r="AB255"/>
  <c r="AB254" s="1"/>
  <c r="AB253" s="1"/>
  <c r="P256"/>
  <c r="P255" s="1"/>
  <c r="P254" s="1"/>
  <c r="P253" s="1"/>
  <c r="O256"/>
  <c r="O255" s="1"/>
  <c r="O254" s="1"/>
  <c r="O253" s="1"/>
  <c r="K256"/>
  <c r="K255" s="1"/>
  <c r="K254" s="1"/>
  <c r="K253" s="1"/>
  <c r="J256"/>
  <c r="H248"/>
  <c r="I248"/>
  <c r="M248"/>
  <c r="N248"/>
  <c r="Q248"/>
  <c r="R248"/>
  <c r="S248"/>
  <c r="T248"/>
  <c r="U248"/>
  <c r="V248"/>
  <c r="W248"/>
  <c r="X248"/>
  <c r="Y248"/>
  <c r="Z248"/>
  <c r="AA248"/>
  <c r="AB248"/>
  <c r="J249"/>
  <c r="K249"/>
  <c r="O249"/>
  <c r="P249"/>
  <c r="J250"/>
  <c r="K250"/>
  <c r="O250"/>
  <c r="P250"/>
  <c r="J251"/>
  <c r="K251"/>
  <c r="O251"/>
  <c r="P251"/>
  <c r="H204"/>
  <c r="I204"/>
  <c r="M204"/>
  <c r="N204"/>
  <c r="Q204"/>
  <c r="R204"/>
  <c r="S204"/>
  <c r="T204"/>
  <c r="U204"/>
  <c r="V204"/>
  <c r="W204"/>
  <c r="X204"/>
  <c r="Y204"/>
  <c r="Z204"/>
  <c r="AA204"/>
  <c r="AB204"/>
  <c r="P207"/>
  <c r="O207"/>
  <c r="K207"/>
  <c r="J207"/>
  <c r="J200"/>
  <c r="K200"/>
  <c r="O200"/>
  <c r="P200"/>
  <c r="H187"/>
  <c r="H186" s="1"/>
  <c r="H185" s="1"/>
  <c r="I187"/>
  <c r="I186" s="1"/>
  <c r="I185" s="1"/>
  <c r="M187"/>
  <c r="M186" s="1"/>
  <c r="M185" s="1"/>
  <c r="N187"/>
  <c r="N186" s="1"/>
  <c r="N185" s="1"/>
  <c r="Q187"/>
  <c r="Q186" s="1"/>
  <c r="Q185" s="1"/>
  <c r="R187"/>
  <c r="R186" s="1"/>
  <c r="R185" s="1"/>
  <c r="S187"/>
  <c r="S186" s="1"/>
  <c r="S185" s="1"/>
  <c r="T187"/>
  <c r="T186" s="1"/>
  <c r="T185" s="1"/>
  <c r="U187"/>
  <c r="U186" s="1"/>
  <c r="U185" s="1"/>
  <c r="V187"/>
  <c r="V186" s="1"/>
  <c r="V185" s="1"/>
  <c r="W187"/>
  <c r="W186" s="1"/>
  <c r="W185" s="1"/>
  <c r="X187"/>
  <c r="X186" s="1"/>
  <c r="X185" s="1"/>
  <c r="Y187"/>
  <c r="Y186" s="1"/>
  <c r="Y185" s="1"/>
  <c r="Z187"/>
  <c r="Z186" s="1"/>
  <c r="Z185" s="1"/>
  <c r="AA187"/>
  <c r="AA186" s="1"/>
  <c r="AA185" s="1"/>
  <c r="AB187"/>
  <c r="AB186" s="1"/>
  <c r="AB185" s="1"/>
  <c r="J188"/>
  <c r="K188"/>
  <c r="K187" s="1"/>
  <c r="K186" s="1"/>
  <c r="K185" s="1"/>
  <c r="O188"/>
  <c r="O187" s="1"/>
  <c r="O186" s="1"/>
  <c r="O185" s="1"/>
  <c r="P188"/>
  <c r="J138"/>
  <c r="K138"/>
  <c r="O138"/>
  <c r="P138"/>
  <c r="J130"/>
  <c r="K130"/>
  <c r="O130"/>
  <c r="P130"/>
  <c r="H99"/>
  <c r="H98" s="1"/>
  <c r="I99"/>
  <c r="I98" s="1"/>
  <c r="M99"/>
  <c r="M98" s="1"/>
  <c r="N99"/>
  <c r="N98" s="1"/>
  <c r="Q99"/>
  <c r="Q98" s="1"/>
  <c r="R99"/>
  <c r="R98" s="1"/>
  <c r="S99"/>
  <c r="S98" s="1"/>
  <c r="T99"/>
  <c r="T98" s="1"/>
  <c r="U99"/>
  <c r="U98" s="1"/>
  <c r="V99"/>
  <c r="V98" s="1"/>
  <c r="W99"/>
  <c r="W98" s="1"/>
  <c r="X99"/>
  <c r="X98" s="1"/>
  <c r="Y99"/>
  <c r="Y98" s="1"/>
  <c r="Z99"/>
  <c r="Z98" s="1"/>
  <c r="AA99"/>
  <c r="AA98" s="1"/>
  <c r="AB99"/>
  <c r="AB98" s="1"/>
  <c r="P101"/>
  <c r="O101"/>
  <c r="K101"/>
  <c r="J101"/>
  <c r="P100"/>
  <c r="P99" s="1"/>
  <c r="P98" s="1"/>
  <c r="O100"/>
  <c r="K100"/>
  <c r="K99" s="1"/>
  <c r="K98" s="1"/>
  <c r="J100"/>
  <c r="J94"/>
  <c r="K94"/>
  <c r="O94"/>
  <c r="P94"/>
  <c r="L1339" l="1"/>
  <c r="L1338"/>
  <c r="G1339"/>
  <c r="L1418"/>
  <c r="L1455"/>
  <c r="L1454" s="1"/>
  <c r="L1453" s="1"/>
  <c r="L1452" s="1"/>
  <c r="G206"/>
  <c r="L980"/>
  <c r="G980"/>
  <c r="L1123"/>
  <c r="L1122" s="1"/>
  <c r="L1121" s="1"/>
  <c r="L1120" s="1"/>
  <c r="G1337"/>
  <c r="G1336" s="1"/>
  <c r="G1335" s="1"/>
  <c r="G1334" s="1"/>
  <c r="L1337"/>
  <c r="L1336" s="1"/>
  <c r="L1335" s="1"/>
  <c r="L1334" s="1"/>
  <c r="P558"/>
  <c r="O205"/>
  <c r="L982"/>
  <c r="J558"/>
  <c r="G34"/>
  <c r="K205"/>
  <c r="K204" s="1"/>
  <c r="L1340"/>
  <c r="G368"/>
  <c r="G367" s="1"/>
  <c r="L206"/>
  <c r="G496"/>
  <c r="G495" s="1"/>
  <c r="G494" s="1"/>
  <c r="G493" s="1"/>
  <c r="L496"/>
  <c r="L495" s="1"/>
  <c r="L494" s="1"/>
  <c r="L493" s="1"/>
  <c r="J495"/>
  <c r="J494" s="1"/>
  <c r="J493" s="1"/>
  <c r="O1122"/>
  <c r="O1121" s="1"/>
  <c r="O1120" s="1"/>
  <c r="G1338"/>
  <c r="G1340"/>
  <c r="J1336"/>
  <c r="J1335" s="1"/>
  <c r="J1334" s="1"/>
  <c r="L34"/>
  <c r="P205"/>
  <c r="P204" s="1"/>
  <c r="J205"/>
  <c r="J204" s="1"/>
  <c r="O558"/>
  <c r="O557" s="1"/>
  <c r="O556" s="1"/>
  <c r="K558"/>
  <c r="K557" s="1"/>
  <c r="K556" s="1"/>
  <c r="G982"/>
  <c r="G1025"/>
  <c r="G1024" s="1"/>
  <c r="G1023" s="1"/>
  <c r="L1025"/>
  <c r="L1024" s="1"/>
  <c r="L1023" s="1"/>
  <c r="G1123"/>
  <c r="G1122" s="1"/>
  <c r="G1121" s="1"/>
  <c r="G1120" s="1"/>
  <c r="H210" i="8"/>
  <c r="M210" s="1"/>
  <c r="M211"/>
  <c r="H196"/>
  <c r="M197"/>
  <c r="H190"/>
  <c r="M191"/>
  <c r="H223"/>
  <c r="M223" s="1"/>
  <c r="M207"/>
  <c r="H184"/>
  <c r="M185"/>
  <c r="H176"/>
  <c r="M177"/>
  <c r="G195"/>
  <c r="E195"/>
  <c r="J195"/>
  <c r="D205"/>
  <c r="K195"/>
  <c r="I195"/>
  <c r="L195"/>
  <c r="F195"/>
  <c r="H166"/>
  <c r="M167"/>
  <c r="H151"/>
  <c r="M152"/>
  <c r="H94"/>
  <c r="M94" s="1"/>
  <c r="M95"/>
  <c r="H81"/>
  <c r="M82"/>
  <c r="H12"/>
  <c r="M13"/>
  <c r="H162"/>
  <c r="M163"/>
  <c r="H139"/>
  <c r="M140"/>
  <c r="H135"/>
  <c r="M136"/>
  <c r="H131"/>
  <c r="M131" s="1"/>
  <c r="M132"/>
  <c r="H121"/>
  <c r="M122"/>
  <c r="H115"/>
  <c r="M116"/>
  <c r="H106"/>
  <c r="M107"/>
  <c r="H99"/>
  <c r="M100"/>
  <c r="H88"/>
  <c r="M89"/>
  <c r="H65"/>
  <c r="M66"/>
  <c r="H62"/>
  <c r="M63"/>
  <c r="H200"/>
  <c r="C139"/>
  <c r="C138" s="1"/>
  <c r="C115"/>
  <c r="C114" s="1"/>
  <c r="C106"/>
  <c r="C105" s="1"/>
  <c r="C65"/>
  <c r="C61" s="1"/>
  <c r="K61"/>
  <c r="K205" s="1"/>
  <c r="I61"/>
  <c r="F61"/>
  <c r="F205" s="1"/>
  <c r="D61"/>
  <c r="M212"/>
  <c r="M208"/>
  <c r="M204"/>
  <c r="M198"/>
  <c r="M192"/>
  <c r="M186"/>
  <c r="M178"/>
  <c r="M171"/>
  <c r="C166"/>
  <c r="C161" s="1"/>
  <c r="L161"/>
  <c r="J161"/>
  <c r="G161"/>
  <c r="E161"/>
  <c r="C151"/>
  <c r="C150" s="1"/>
  <c r="M148"/>
  <c r="M118"/>
  <c r="M112"/>
  <c r="L87"/>
  <c r="J87"/>
  <c r="G87"/>
  <c r="E87"/>
  <c r="M85"/>
  <c r="C81"/>
  <c r="C80" s="1"/>
  <c r="M78"/>
  <c r="M68"/>
  <c r="L61"/>
  <c r="J61"/>
  <c r="G61"/>
  <c r="E61"/>
  <c r="M57"/>
  <c r="M48"/>
  <c r="M24"/>
  <c r="C12"/>
  <c r="L6"/>
  <c r="L205" s="1"/>
  <c r="J6"/>
  <c r="J205" s="1"/>
  <c r="G6"/>
  <c r="E6"/>
  <c r="E205" s="1"/>
  <c r="M172"/>
  <c r="M168"/>
  <c r="M164"/>
  <c r="M158"/>
  <c r="M86"/>
  <c r="M64"/>
  <c r="C8"/>
  <c r="C7" s="1"/>
  <c r="M141"/>
  <c r="M137"/>
  <c r="M133"/>
  <c r="M123"/>
  <c r="M119"/>
  <c r="M117"/>
  <c r="M113"/>
  <c r="M93"/>
  <c r="M69"/>
  <c r="M67"/>
  <c r="M49"/>
  <c r="M45"/>
  <c r="M25"/>
  <c r="H8"/>
  <c r="O1416" i="2"/>
  <c r="O1415" s="1"/>
  <c r="O1414" s="1"/>
  <c r="G1405"/>
  <c r="G1404" s="1"/>
  <c r="G1403" s="1"/>
  <c r="G1402" s="1"/>
  <c r="L1405"/>
  <c r="L1404" s="1"/>
  <c r="L1403" s="1"/>
  <c r="L1402" s="1"/>
  <c r="O1404"/>
  <c r="O1403" s="1"/>
  <c r="O1402" s="1"/>
  <c r="G1417"/>
  <c r="L1417"/>
  <c r="G1418"/>
  <c r="J1416"/>
  <c r="J1415" s="1"/>
  <c r="J1414" s="1"/>
  <c r="G1455"/>
  <c r="G1454" s="1"/>
  <c r="G1453" s="1"/>
  <c r="G1452" s="1"/>
  <c r="L1158"/>
  <c r="G1173"/>
  <c r="G1172" s="1"/>
  <c r="G1171" s="1"/>
  <c r="L1173"/>
  <c r="L1172" s="1"/>
  <c r="L1171" s="1"/>
  <c r="J1172"/>
  <c r="J1171" s="1"/>
  <c r="L1128"/>
  <c r="G1128"/>
  <c r="G1158"/>
  <c r="L1040"/>
  <c r="L1068"/>
  <c r="L1067"/>
  <c r="L1081"/>
  <c r="G1097"/>
  <c r="G1096" s="1"/>
  <c r="G1095" s="1"/>
  <c r="G1094" s="1"/>
  <c r="L1097"/>
  <c r="L1096" s="1"/>
  <c r="L1095" s="1"/>
  <c r="L1094" s="1"/>
  <c r="G1068"/>
  <c r="G1067"/>
  <c r="G1081"/>
  <c r="J1096"/>
  <c r="J1095" s="1"/>
  <c r="J1094" s="1"/>
  <c r="G989"/>
  <c r="G1013"/>
  <c r="G1040"/>
  <c r="G941"/>
  <c r="G940" s="1"/>
  <c r="G939" s="1"/>
  <c r="G944"/>
  <c r="G943" s="1"/>
  <c r="G942" s="1"/>
  <c r="L944"/>
  <c r="L943" s="1"/>
  <c r="L942" s="1"/>
  <c r="L989"/>
  <c r="L1013"/>
  <c r="G857"/>
  <c r="G856" s="1"/>
  <c r="G864"/>
  <c r="G865"/>
  <c r="L865"/>
  <c r="L884"/>
  <c r="J940"/>
  <c r="J939" s="1"/>
  <c r="AB938"/>
  <c r="Z938"/>
  <c r="X938"/>
  <c r="V938"/>
  <c r="T938"/>
  <c r="R938"/>
  <c r="O943"/>
  <c r="O942" s="1"/>
  <c r="J943"/>
  <c r="J942" s="1"/>
  <c r="L941"/>
  <c r="L940" s="1"/>
  <c r="L939" s="1"/>
  <c r="P938"/>
  <c r="N938"/>
  <c r="J938"/>
  <c r="H938"/>
  <c r="O940"/>
  <c r="O939" s="1"/>
  <c r="AA938"/>
  <c r="Y938"/>
  <c r="W938"/>
  <c r="U938"/>
  <c r="S938"/>
  <c r="Q938"/>
  <c r="M938"/>
  <c r="K938"/>
  <c r="I938"/>
  <c r="AB831"/>
  <c r="AB830" s="1"/>
  <c r="Z831"/>
  <c r="Z830" s="1"/>
  <c r="X831"/>
  <c r="X830" s="1"/>
  <c r="V831"/>
  <c r="V830" s="1"/>
  <c r="T831"/>
  <c r="T830" s="1"/>
  <c r="R831"/>
  <c r="R830" s="1"/>
  <c r="AB855"/>
  <c r="AB854" s="1"/>
  <c r="Z855"/>
  <c r="Z854" s="1"/>
  <c r="X855"/>
  <c r="X854" s="1"/>
  <c r="V855"/>
  <c r="V854" s="1"/>
  <c r="T855"/>
  <c r="T854" s="1"/>
  <c r="R855"/>
  <c r="R854" s="1"/>
  <c r="N855"/>
  <c r="N854" s="1"/>
  <c r="J856"/>
  <c r="H855"/>
  <c r="H854" s="1"/>
  <c r="AA855"/>
  <c r="Y855"/>
  <c r="W855"/>
  <c r="U855"/>
  <c r="S855"/>
  <c r="Q855"/>
  <c r="G862"/>
  <c r="G861" s="1"/>
  <c r="G860" s="1"/>
  <c r="G859"/>
  <c r="G858" s="1"/>
  <c r="L859"/>
  <c r="L858" s="1"/>
  <c r="G835"/>
  <c r="G834" s="1"/>
  <c r="G833"/>
  <c r="G832" s="1"/>
  <c r="O858"/>
  <c r="J858"/>
  <c r="J855" s="1"/>
  <c r="J861"/>
  <c r="J860" s="1"/>
  <c r="G863"/>
  <c r="L863"/>
  <c r="G884"/>
  <c r="K855"/>
  <c r="K854" s="1"/>
  <c r="P855"/>
  <c r="P854" s="1"/>
  <c r="I855"/>
  <c r="I854" s="1"/>
  <c r="L454"/>
  <c r="J832"/>
  <c r="J831" s="1"/>
  <c r="H831"/>
  <c r="H830" s="1"/>
  <c r="L838"/>
  <c r="L837" s="1"/>
  <c r="L836" s="1"/>
  <c r="G841"/>
  <c r="G840"/>
  <c r="G839"/>
  <c r="M855"/>
  <c r="M854" s="1"/>
  <c r="L862"/>
  <c r="L861" s="1"/>
  <c r="L860" s="1"/>
  <c r="L857"/>
  <c r="L856" s="1"/>
  <c r="L864"/>
  <c r="O856"/>
  <c r="O855" s="1"/>
  <c r="O854" s="1"/>
  <c r="AA854"/>
  <c r="Y854"/>
  <c r="W854"/>
  <c r="U854"/>
  <c r="S854"/>
  <c r="Q854"/>
  <c r="P831"/>
  <c r="J452"/>
  <c r="J451" s="1"/>
  <c r="J450" s="1"/>
  <c r="L453"/>
  <c r="G454"/>
  <c r="L835"/>
  <c r="L834" s="1"/>
  <c r="G838"/>
  <c r="G837" s="1"/>
  <c r="G836" s="1"/>
  <c r="L833"/>
  <c r="L832" s="1"/>
  <c r="L831" s="1"/>
  <c r="L841"/>
  <c r="L840"/>
  <c r="L839"/>
  <c r="N831"/>
  <c r="N830" s="1"/>
  <c r="J837"/>
  <c r="J836" s="1"/>
  <c r="O834"/>
  <c r="O831" s="1"/>
  <c r="O830" s="1"/>
  <c r="J830"/>
  <c r="P830"/>
  <c r="AA831"/>
  <c r="AA830" s="1"/>
  <c r="Y831"/>
  <c r="Y830" s="1"/>
  <c r="W831"/>
  <c r="W830" s="1"/>
  <c r="U831"/>
  <c r="U830" s="1"/>
  <c r="S831"/>
  <c r="S830" s="1"/>
  <c r="Q831"/>
  <c r="Q830" s="1"/>
  <c r="M831"/>
  <c r="M830" s="1"/>
  <c r="K831"/>
  <c r="K830" s="1"/>
  <c r="I831"/>
  <c r="I830" s="1"/>
  <c r="P452"/>
  <c r="P451" s="1"/>
  <c r="P450" s="1"/>
  <c r="L94"/>
  <c r="G94"/>
  <c r="G130"/>
  <c r="G200"/>
  <c r="L251"/>
  <c r="L250"/>
  <c r="L249"/>
  <c r="L446"/>
  <c r="L515"/>
  <c r="L560"/>
  <c r="L559"/>
  <c r="G515"/>
  <c r="L766"/>
  <c r="L765" s="1"/>
  <c r="G100"/>
  <c r="G101"/>
  <c r="L101"/>
  <c r="L322"/>
  <c r="L393"/>
  <c r="G401"/>
  <c r="G400" s="1"/>
  <c r="G399" s="1"/>
  <c r="G398" s="1"/>
  <c r="L401"/>
  <c r="L400" s="1"/>
  <c r="L399" s="1"/>
  <c r="L398" s="1"/>
  <c r="G426"/>
  <c r="G425" s="1"/>
  <c r="G424" s="1"/>
  <c r="G423" s="1"/>
  <c r="L426"/>
  <c r="L425" s="1"/>
  <c r="L424" s="1"/>
  <c r="L423" s="1"/>
  <c r="J425"/>
  <c r="J424" s="1"/>
  <c r="J423" s="1"/>
  <c r="G446"/>
  <c r="K452"/>
  <c r="K451" s="1"/>
  <c r="K450" s="1"/>
  <c r="L455"/>
  <c r="G560"/>
  <c r="G559"/>
  <c r="P557"/>
  <c r="P556" s="1"/>
  <c r="J557"/>
  <c r="J556" s="1"/>
  <c r="G766"/>
  <c r="G765" s="1"/>
  <c r="O765"/>
  <c r="O452"/>
  <c r="O451" s="1"/>
  <c r="O450" s="1"/>
  <c r="G453"/>
  <c r="G455"/>
  <c r="L138"/>
  <c r="G138"/>
  <c r="L304"/>
  <c r="G311"/>
  <c r="G322"/>
  <c r="K321"/>
  <c r="K320" s="1"/>
  <c r="K319" s="1"/>
  <c r="L207"/>
  <c r="O321"/>
  <c r="O320" s="1"/>
  <c r="O319" s="1"/>
  <c r="J99"/>
  <c r="J98" s="1"/>
  <c r="L100"/>
  <c r="O99"/>
  <c r="O98" s="1"/>
  <c r="L130"/>
  <c r="L200"/>
  <c r="G207"/>
  <c r="G205" s="1"/>
  <c r="O204"/>
  <c r="G251"/>
  <c r="G250"/>
  <c r="G249"/>
  <c r="G256"/>
  <c r="G255" s="1"/>
  <c r="G254" s="1"/>
  <c r="G253" s="1"/>
  <c r="L256"/>
  <c r="L255" s="1"/>
  <c r="L254" s="1"/>
  <c r="L253" s="1"/>
  <c r="J255"/>
  <c r="J254" s="1"/>
  <c r="J253" s="1"/>
  <c r="G300"/>
  <c r="G299" s="1"/>
  <c r="G298" s="1"/>
  <c r="G297" s="1"/>
  <c r="L300"/>
  <c r="L299" s="1"/>
  <c r="L298" s="1"/>
  <c r="L297" s="1"/>
  <c r="O299"/>
  <c r="O298" s="1"/>
  <c r="O297" s="1"/>
  <c r="G304"/>
  <c r="L311"/>
  <c r="G323"/>
  <c r="G321" s="1"/>
  <c r="G320" s="1"/>
  <c r="G319" s="1"/>
  <c r="L323"/>
  <c r="L321" s="1"/>
  <c r="L320" s="1"/>
  <c r="L319" s="1"/>
  <c r="J321"/>
  <c r="J320" s="1"/>
  <c r="J319" s="1"/>
  <c r="G393"/>
  <c r="L392"/>
  <c r="G392"/>
  <c r="L188"/>
  <c r="L187" s="1"/>
  <c r="L186" s="1"/>
  <c r="L185" s="1"/>
  <c r="G188"/>
  <c r="G187" s="1"/>
  <c r="G186" s="1"/>
  <c r="G185" s="1"/>
  <c r="P187"/>
  <c r="P186" s="1"/>
  <c r="P185" s="1"/>
  <c r="J187"/>
  <c r="J186" s="1"/>
  <c r="J185" s="1"/>
  <c r="H62"/>
  <c r="I62"/>
  <c r="M62"/>
  <c r="N62"/>
  <c r="Q62"/>
  <c r="R62"/>
  <c r="S62"/>
  <c r="T62"/>
  <c r="U62"/>
  <c r="V62"/>
  <c r="W62"/>
  <c r="X62"/>
  <c r="Y62"/>
  <c r="Z62"/>
  <c r="AA62"/>
  <c r="AB62"/>
  <c r="J63"/>
  <c r="K63"/>
  <c r="K62" s="1"/>
  <c r="O63"/>
  <c r="O62" s="1"/>
  <c r="P63"/>
  <c r="L1416" l="1"/>
  <c r="L1415" s="1"/>
  <c r="L1414" s="1"/>
  <c r="L830"/>
  <c r="G558"/>
  <c r="G557" s="1"/>
  <c r="G556" s="1"/>
  <c r="G938"/>
  <c r="L205"/>
  <c r="L204" s="1"/>
  <c r="L558"/>
  <c r="L557" s="1"/>
  <c r="L556" s="1"/>
  <c r="G204"/>
  <c r="F206" i="8"/>
  <c r="F224"/>
  <c r="E206"/>
  <c r="E224"/>
  <c r="J206"/>
  <c r="J224"/>
  <c r="K206"/>
  <c r="K224"/>
  <c r="D206"/>
  <c r="D224"/>
  <c r="H175"/>
  <c r="M175" s="1"/>
  <c r="M176"/>
  <c r="H183"/>
  <c r="M183" s="1"/>
  <c r="M184"/>
  <c r="H189"/>
  <c r="M189" s="1"/>
  <c r="M190"/>
  <c r="M196"/>
  <c r="H7"/>
  <c r="M8"/>
  <c r="L206"/>
  <c r="L224"/>
  <c r="H199"/>
  <c r="M199" s="1"/>
  <c r="M200"/>
  <c r="H61"/>
  <c r="M61" s="1"/>
  <c r="M62"/>
  <c r="H87"/>
  <c r="M87" s="1"/>
  <c r="M88"/>
  <c r="H98"/>
  <c r="M98" s="1"/>
  <c r="M99"/>
  <c r="H105"/>
  <c r="M105" s="1"/>
  <c r="M106"/>
  <c r="H114"/>
  <c r="M114" s="1"/>
  <c r="M115"/>
  <c r="H120"/>
  <c r="M120" s="1"/>
  <c r="M121"/>
  <c r="H134"/>
  <c r="M134" s="1"/>
  <c r="M135"/>
  <c r="H138"/>
  <c r="M138" s="1"/>
  <c r="M139"/>
  <c r="H161"/>
  <c r="M161" s="1"/>
  <c r="M162"/>
  <c r="H80"/>
  <c r="M80" s="1"/>
  <c r="M81"/>
  <c r="H150"/>
  <c r="M150" s="1"/>
  <c r="M151"/>
  <c r="C6"/>
  <c r="C205" s="1"/>
  <c r="G205"/>
  <c r="I205"/>
  <c r="M65"/>
  <c r="M12"/>
  <c r="M166"/>
  <c r="G1416" i="2"/>
  <c r="G1415" s="1"/>
  <c r="G1414" s="1"/>
  <c r="G855"/>
  <c r="G854" s="1"/>
  <c r="L452"/>
  <c r="L451" s="1"/>
  <c r="L450" s="1"/>
  <c r="L938"/>
  <c r="O938"/>
  <c r="G831"/>
  <c r="G830" s="1"/>
  <c r="L855"/>
  <c r="J854"/>
  <c r="L854"/>
  <c r="G99"/>
  <c r="G98" s="1"/>
  <c r="L99"/>
  <c r="L98" s="1"/>
  <c r="G452"/>
  <c r="G451" s="1"/>
  <c r="G450" s="1"/>
  <c r="L63"/>
  <c r="L62" s="1"/>
  <c r="G63"/>
  <c r="G62" s="1"/>
  <c r="P62"/>
  <c r="J62"/>
  <c r="H131" i="7"/>
  <c r="M131" s="1"/>
  <c r="C131"/>
  <c r="L130"/>
  <c r="K130"/>
  <c r="J130"/>
  <c r="I130"/>
  <c r="H130"/>
  <c r="M130" s="1"/>
  <c r="G130"/>
  <c r="F130"/>
  <c r="E130"/>
  <c r="D130"/>
  <c r="C130"/>
  <c r="L129"/>
  <c r="K129"/>
  <c r="J129"/>
  <c r="I129"/>
  <c r="H129"/>
  <c r="M129" s="1"/>
  <c r="G129"/>
  <c r="F129"/>
  <c r="E129"/>
  <c r="D129"/>
  <c r="C129"/>
  <c r="H128"/>
  <c r="M128" s="1"/>
  <c r="C128"/>
  <c r="H127"/>
  <c r="C127"/>
  <c r="M127" s="1"/>
  <c r="H126"/>
  <c r="M126" s="1"/>
  <c r="C126"/>
  <c r="L125"/>
  <c r="K125"/>
  <c r="J125"/>
  <c r="I125"/>
  <c r="H125"/>
  <c r="M125" s="1"/>
  <c r="G125"/>
  <c r="F125"/>
  <c r="E125"/>
  <c r="D125"/>
  <c r="C125"/>
  <c r="L124"/>
  <c r="K124"/>
  <c r="J124"/>
  <c r="I124"/>
  <c r="H124"/>
  <c r="M124" s="1"/>
  <c r="G124"/>
  <c r="F124"/>
  <c r="E124"/>
  <c r="D124"/>
  <c r="C124"/>
  <c r="H123"/>
  <c r="M123" s="1"/>
  <c r="C123"/>
  <c r="L122"/>
  <c r="K122"/>
  <c r="J122"/>
  <c r="I122"/>
  <c r="H122"/>
  <c r="M122" s="1"/>
  <c r="G122"/>
  <c r="F122"/>
  <c r="E122"/>
  <c r="D122"/>
  <c r="C122"/>
  <c r="L121"/>
  <c r="L132" s="1"/>
  <c r="K121"/>
  <c r="K132" s="1"/>
  <c r="J121"/>
  <c r="J132" s="1"/>
  <c r="I121"/>
  <c r="I132" s="1"/>
  <c r="H121"/>
  <c r="H132" s="1"/>
  <c r="G121"/>
  <c r="G132" s="1"/>
  <c r="F121"/>
  <c r="F132" s="1"/>
  <c r="E121"/>
  <c r="E132" s="1"/>
  <c r="D121"/>
  <c r="D132" s="1"/>
  <c r="C121"/>
  <c r="C132" s="1"/>
  <c r="H118"/>
  <c r="M118" s="1"/>
  <c r="C118"/>
  <c r="H117"/>
  <c r="M117" s="1"/>
  <c r="C117"/>
  <c r="L116"/>
  <c r="K116"/>
  <c r="J116"/>
  <c r="I116"/>
  <c r="H116"/>
  <c r="M116" s="1"/>
  <c r="G116"/>
  <c r="F116"/>
  <c r="E116"/>
  <c r="D116"/>
  <c r="C116"/>
  <c r="L115"/>
  <c r="K115"/>
  <c r="J115"/>
  <c r="I115"/>
  <c r="H115"/>
  <c r="M115" s="1"/>
  <c r="G115"/>
  <c r="F115"/>
  <c r="E115"/>
  <c r="D115"/>
  <c r="C115"/>
  <c r="L114"/>
  <c r="K114"/>
  <c r="J114"/>
  <c r="I114"/>
  <c r="H114"/>
  <c r="M114" s="1"/>
  <c r="G114"/>
  <c r="F114"/>
  <c r="E114"/>
  <c r="D114"/>
  <c r="C114"/>
  <c r="H113"/>
  <c r="C113"/>
  <c r="M113" s="1"/>
  <c r="L112"/>
  <c r="K112"/>
  <c r="J112"/>
  <c r="I112"/>
  <c r="H112"/>
  <c r="M112" s="1"/>
  <c r="G112"/>
  <c r="F112"/>
  <c r="E112"/>
  <c r="D112"/>
  <c r="C112"/>
  <c r="L111"/>
  <c r="K111"/>
  <c r="J111"/>
  <c r="I111"/>
  <c r="H111"/>
  <c r="G111"/>
  <c r="F111"/>
  <c r="E111"/>
  <c r="D111"/>
  <c r="C111"/>
  <c r="M111" s="1"/>
  <c r="L110"/>
  <c r="K110"/>
  <c r="J110"/>
  <c r="I110"/>
  <c r="H110"/>
  <c r="M110" s="1"/>
  <c r="G110"/>
  <c r="F110"/>
  <c r="E110"/>
  <c r="D110"/>
  <c r="C110"/>
  <c r="H109"/>
  <c r="C109"/>
  <c r="M109" s="1"/>
  <c r="H108"/>
  <c r="M108" s="1"/>
  <c r="C108"/>
  <c r="L107"/>
  <c r="K107"/>
  <c r="J107"/>
  <c r="I107"/>
  <c r="G107"/>
  <c r="F107"/>
  <c r="E107"/>
  <c r="D107"/>
  <c r="C107"/>
  <c r="H106"/>
  <c r="M106" s="1"/>
  <c r="C106"/>
  <c r="H105"/>
  <c r="C105"/>
  <c r="M105" s="1"/>
  <c r="H104"/>
  <c r="M104" s="1"/>
  <c r="C104"/>
  <c r="L103"/>
  <c r="K103"/>
  <c r="J103"/>
  <c r="I103"/>
  <c r="H103"/>
  <c r="M103" s="1"/>
  <c r="G103"/>
  <c r="F103"/>
  <c r="E103"/>
  <c r="D103"/>
  <c r="C103"/>
  <c r="L102"/>
  <c r="K102"/>
  <c r="J102"/>
  <c r="I102"/>
  <c r="G102"/>
  <c r="F102"/>
  <c r="E102"/>
  <c r="D102"/>
  <c r="C102"/>
  <c r="L101"/>
  <c r="K101"/>
  <c r="J101"/>
  <c r="I101"/>
  <c r="I119" s="1"/>
  <c r="G101"/>
  <c r="F101"/>
  <c r="E101"/>
  <c r="D101"/>
  <c r="C101"/>
  <c r="H100"/>
  <c r="M100" s="1"/>
  <c r="C100"/>
  <c r="H99"/>
  <c r="M99" s="1"/>
  <c r="C99"/>
  <c r="L98"/>
  <c r="K98"/>
  <c r="J98"/>
  <c r="I98"/>
  <c r="H98"/>
  <c r="M98" s="1"/>
  <c r="G98"/>
  <c r="F98"/>
  <c r="E98"/>
  <c r="D98"/>
  <c r="C98"/>
  <c r="H97"/>
  <c r="M97" s="1"/>
  <c r="C97"/>
  <c r="L96"/>
  <c r="K96"/>
  <c r="J96"/>
  <c r="I96"/>
  <c r="H96"/>
  <c r="M96" s="1"/>
  <c r="G96"/>
  <c r="F96"/>
  <c r="E96"/>
  <c r="D96"/>
  <c r="C96"/>
  <c r="L95"/>
  <c r="K95"/>
  <c r="J95"/>
  <c r="I95"/>
  <c r="H95"/>
  <c r="M95" s="1"/>
  <c r="G95"/>
  <c r="F95"/>
  <c r="E95"/>
  <c r="D95"/>
  <c r="C95"/>
  <c r="L94"/>
  <c r="K94"/>
  <c r="J94"/>
  <c r="I94"/>
  <c r="H94"/>
  <c r="M94" s="1"/>
  <c r="G94"/>
  <c r="F94"/>
  <c r="E94"/>
  <c r="D94"/>
  <c r="C94"/>
  <c r="M93"/>
  <c r="L92"/>
  <c r="L91" s="1"/>
  <c r="L90" s="1"/>
  <c r="K92"/>
  <c r="J92"/>
  <c r="J91" s="1"/>
  <c r="J90" s="1"/>
  <c r="I92"/>
  <c r="H92"/>
  <c r="G92"/>
  <c r="F92"/>
  <c r="F91" s="1"/>
  <c r="F90" s="1"/>
  <c r="E92"/>
  <c r="D92"/>
  <c r="C92" s="1"/>
  <c r="C91" s="1"/>
  <c r="C90" s="1"/>
  <c r="K91"/>
  <c r="K90" s="1"/>
  <c r="I91"/>
  <c r="I90" s="1"/>
  <c r="G91"/>
  <c r="G90" s="1"/>
  <c r="E91"/>
  <c r="E90" s="1"/>
  <c r="H89"/>
  <c r="C89"/>
  <c r="M89" s="1"/>
  <c r="H88"/>
  <c r="M88" s="1"/>
  <c r="C88"/>
  <c r="H87"/>
  <c r="C87"/>
  <c r="M87" s="1"/>
  <c r="H86"/>
  <c r="M86" s="1"/>
  <c r="C86"/>
  <c r="H85"/>
  <c r="C85"/>
  <c r="M85" s="1"/>
  <c r="H84"/>
  <c r="M84" s="1"/>
  <c r="C84"/>
  <c r="H83"/>
  <c r="C83"/>
  <c r="M83" s="1"/>
  <c r="H82"/>
  <c r="M82" s="1"/>
  <c r="C82"/>
  <c r="L81"/>
  <c r="K81"/>
  <c r="J81"/>
  <c r="I81"/>
  <c r="G81"/>
  <c r="F81"/>
  <c r="E81"/>
  <c r="D81"/>
  <c r="C81"/>
  <c r="C80" s="1"/>
  <c r="C79" s="1"/>
  <c r="C78" s="1"/>
  <c r="L80"/>
  <c r="L79" s="1"/>
  <c r="L78" s="1"/>
  <c r="K80"/>
  <c r="J80"/>
  <c r="J79" s="1"/>
  <c r="J78" s="1"/>
  <c r="I80"/>
  <c r="G80"/>
  <c r="F80"/>
  <c r="F79" s="1"/>
  <c r="F78" s="1"/>
  <c r="E80"/>
  <c r="D80"/>
  <c r="D79" s="1"/>
  <c r="D78" s="1"/>
  <c r="K79"/>
  <c r="I79"/>
  <c r="G79"/>
  <c r="E79"/>
  <c r="K78"/>
  <c r="I78"/>
  <c r="G78"/>
  <c r="E78"/>
  <c r="H77"/>
  <c r="C77"/>
  <c r="M77" s="1"/>
  <c r="L76"/>
  <c r="K76"/>
  <c r="J76"/>
  <c r="I76"/>
  <c r="H76"/>
  <c r="M76" s="1"/>
  <c r="G76"/>
  <c r="F76"/>
  <c r="E76"/>
  <c r="D76"/>
  <c r="C76"/>
  <c r="H75"/>
  <c r="C75"/>
  <c r="M75" s="1"/>
  <c r="H74"/>
  <c r="M74" s="1"/>
  <c r="C74"/>
  <c r="H73"/>
  <c r="C73"/>
  <c r="M73" s="1"/>
  <c r="H72"/>
  <c r="M72" s="1"/>
  <c r="C72"/>
  <c r="L71"/>
  <c r="K71"/>
  <c r="J71"/>
  <c r="I71"/>
  <c r="H71"/>
  <c r="M71" s="1"/>
  <c r="G71"/>
  <c r="F71"/>
  <c r="E71"/>
  <c r="D71"/>
  <c r="C71"/>
  <c r="H70"/>
  <c r="M70" s="1"/>
  <c r="C70"/>
  <c r="H69"/>
  <c r="C69"/>
  <c r="M69" s="1"/>
  <c r="L68"/>
  <c r="K68"/>
  <c r="J68"/>
  <c r="I68"/>
  <c r="H68"/>
  <c r="M68" s="1"/>
  <c r="G68"/>
  <c r="F68"/>
  <c r="E68"/>
  <c r="D68"/>
  <c r="C68"/>
  <c r="H67"/>
  <c r="C67"/>
  <c r="M67" s="1"/>
  <c r="H66"/>
  <c r="M66" s="1"/>
  <c r="C66"/>
  <c r="L65"/>
  <c r="K65"/>
  <c r="J65"/>
  <c r="I65"/>
  <c r="G65"/>
  <c r="F65"/>
  <c r="E65"/>
  <c r="D65"/>
  <c r="C65"/>
  <c r="H64"/>
  <c r="M64" s="1"/>
  <c r="C64"/>
  <c r="H63"/>
  <c r="C63"/>
  <c r="M63" s="1"/>
  <c r="L62"/>
  <c r="K62"/>
  <c r="J62"/>
  <c r="I62"/>
  <c r="H62"/>
  <c r="M62" s="1"/>
  <c r="G62"/>
  <c r="F62"/>
  <c r="E62"/>
  <c r="D62"/>
  <c r="C62"/>
  <c r="L61"/>
  <c r="K61"/>
  <c r="J61"/>
  <c r="I61"/>
  <c r="G61"/>
  <c r="F61"/>
  <c r="E61"/>
  <c r="D61"/>
  <c r="C61"/>
  <c r="H60"/>
  <c r="M60" s="1"/>
  <c r="C60"/>
  <c r="L59"/>
  <c r="K59"/>
  <c r="J59"/>
  <c r="I59"/>
  <c r="H59"/>
  <c r="M59" s="1"/>
  <c r="G59"/>
  <c r="F59"/>
  <c r="E59"/>
  <c r="D59"/>
  <c r="C59"/>
  <c r="L58"/>
  <c r="K58"/>
  <c r="J58"/>
  <c r="I58"/>
  <c r="H58"/>
  <c r="G58"/>
  <c r="F58"/>
  <c r="E58"/>
  <c r="D58"/>
  <c r="C58" s="1"/>
  <c r="C57" s="1"/>
  <c r="L57"/>
  <c r="K57"/>
  <c r="J57"/>
  <c r="I57"/>
  <c r="G57"/>
  <c r="F57"/>
  <c r="E57"/>
  <c r="D57"/>
  <c r="H56"/>
  <c r="M56" s="1"/>
  <c r="C56"/>
  <c r="H55"/>
  <c r="M55" s="1"/>
  <c r="C55"/>
  <c r="H54"/>
  <c r="M54" s="1"/>
  <c r="C54"/>
  <c r="H53"/>
  <c r="M53" s="1"/>
  <c r="C53"/>
  <c r="L52"/>
  <c r="K52"/>
  <c r="J52"/>
  <c r="I52"/>
  <c r="H52"/>
  <c r="G52"/>
  <c r="F52"/>
  <c r="E52"/>
  <c r="D52"/>
  <c r="C52" s="1"/>
  <c r="M51"/>
  <c r="H51"/>
  <c r="C51"/>
  <c r="C50" s="1"/>
  <c r="L50"/>
  <c r="K50"/>
  <c r="J50"/>
  <c r="I50"/>
  <c r="H50"/>
  <c r="M50" s="1"/>
  <c r="G50"/>
  <c r="F50"/>
  <c r="E50"/>
  <c r="D50"/>
  <c r="H49"/>
  <c r="C49"/>
  <c r="M49" s="1"/>
  <c r="H48"/>
  <c r="M48" s="1"/>
  <c r="C48"/>
  <c r="H47"/>
  <c r="C47"/>
  <c r="M47" s="1"/>
  <c r="H46"/>
  <c r="M46" s="1"/>
  <c r="C46"/>
  <c r="H45"/>
  <c r="C45"/>
  <c r="M45" s="1"/>
  <c r="H44"/>
  <c r="M44" s="1"/>
  <c r="C44"/>
  <c r="L43"/>
  <c r="K43"/>
  <c r="J43"/>
  <c r="I43"/>
  <c r="G43"/>
  <c r="F43"/>
  <c r="E43"/>
  <c r="D43"/>
  <c r="C43"/>
  <c r="H42"/>
  <c r="M42" s="1"/>
  <c r="C42"/>
  <c r="H41"/>
  <c r="C41"/>
  <c r="M41" s="1"/>
  <c r="H40"/>
  <c r="M40" s="1"/>
  <c r="C40"/>
  <c r="H39"/>
  <c r="C39"/>
  <c r="M39" s="1"/>
  <c r="H38"/>
  <c r="M38" s="1"/>
  <c r="C38"/>
  <c r="L37"/>
  <c r="K37"/>
  <c r="K36" s="1"/>
  <c r="K32" s="1"/>
  <c r="J37"/>
  <c r="I37"/>
  <c r="I36" s="1"/>
  <c r="I32" s="1"/>
  <c r="G37"/>
  <c r="G36" s="1"/>
  <c r="G32" s="1"/>
  <c r="F37"/>
  <c r="E37"/>
  <c r="E36" s="1"/>
  <c r="E32" s="1"/>
  <c r="D37"/>
  <c r="C37"/>
  <c r="C36" s="1"/>
  <c r="L36"/>
  <c r="J36"/>
  <c r="F36"/>
  <c r="D36"/>
  <c r="H35"/>
  <c r="C35"/>
  <c r="C34" s="1"/>
  <c r="C33" s="1"/>
  <c r="L34"/>
  <c r="L33" s="1"/>
  <c r="L32" s="1"/>
  <c r="K34"/>
  <c r="J34"/>
  <c r="J33" s="1"/>
  <c r="J32" s="1"/>
  <c r="I34"/>
  <c r="H34"/>
  <c r="G34"/>
  <c r="F34"/>
  <c r="F33" s="1"/>
  <c r="F32" s="1"/>
  <c r="E34"/>
  <c r="D34"/>
  <c r="D33" s="1"/>
  <c r="D32" s="1"/>
  <c r="K33"/>
  <c r="I33"/>
  <c r="G33"/>
  <c r="E33"/>
  <c r="H31"/>
  <c r="C31"/>
  <c r="C30" s="1"/>
  <c r="L30"/>
  <c r="K30"/>
  <c r="J30"/>
  <c r="I30"/>
  <c r="H30"/>
  <c r="M30" s="1"/>
  <c r="G30"/>
  <c r="F30"/>
  <c r="E30"/>
  <c r="D30"/>
  <c r="H29"/>
  <c r="C29"/>
  <c r="M29" s="1"/>
  <c r="J28"/>
  <c r="J27" s="1"/>
  <c r="I28"/>
  <c r="H28"/>
  <c r="E28"/>
  <c r="D28"/>
  <c r="C28" s="1"/>
  <c r="C27" s="1"/>
  <c r="L27"/>
  <c r="K27"/>
  <c r="I27"/>
  <c r="G27"/>
  <c r="F27"/>
  <c r="E27"/>
  <c r="H26"/>
  <c r="M26" s="1"/>
  <c r="C26"/>
  <c r="H25"/>
  <c r="C25"/>
  <c r="M25" s="1"/>
  <c r="H24"/>
  <c r="M24" s="1"/>
  <c r="C24"/>
  <c r="H23"/>
  <c r="C23"/>
  <c r="M23" s="1"/>
  <c r="H22"/>
  <c r="M22" s="1"/>
  <c r="C22"/>
  <c r="L21"/>
  <c r="K21"/>
  <c r="J21"/>
  <c r="I21"/>
  <c r="G21"/>
  <c r="F21"/>
  <c r="E21"/>
  <c r="D21"/>
  <c r="C21"/>
  <c r="H20"/>
  <c r="M20" s="1"/>
  <c r="C20"/>
  <c r="H19"/>
  <c r="C19"/>
  <c r="M19" s="1"/>
  <c r="H18"/>
  <c r="M18" s="1"/>
  <c r="C18"/>
  <c r="H17"/>
  <c r="C17"/>
  <c r="M17" s="1"/>
  <c r="H16"/>
  <c r="M16" s="1"/>
  <c r="C16"/>
  <c r="H15"/>
  <c r="C15"/>
  <c r="C14" s="1"/>
  <c r="C13" s="1"/>
  <c r="L14"/>
  <c r="L13" s="1"/>
  <c r="K14"/>
  <c r="J14"/>
  <c r="J13" s="1"/>
  <c r="I14"/>
  <c r="H14"/>
  <c r="G14"/>
  <c r="F14"/>
  <c r="F13" s="1"/>
  <c r="E14"/>
  <c r="D14"/>
  <c r="K13"/>
  <c r="I13"/>
  <c r="G13"/>
  <c r="E13"/>
  <c r="H12"/>
  <c r="M12" s="1"/>
  <c r="C12"/>
  <c r="L11"/>
  <c r="K11"/>
  <c r="J11"/>
  <c r="I11"/>
  <c r="G11"/>
  <c r="F11"/>
  <c r="E11"/>
  <c r="D11"/>
  <c r="C11"/>
  <c r="H10"/>
  <c r="M10" s="1"/>
  <c r="C10"/>
  <c r="H9"/>
  <c r="C9"/>
  <c r="C8" s="1"/>
  <c r="C7" s="1"/>
  <c r="C6" s="1"/>
  <c r="L8"/>
  <c r="L7" s="1"/>
  <c r="L6" s="1"/>
  <c r="K8"/>
  <c r="J8"/>
  <c r="J7" s="1"/>
  <c r="J6" s="1"/>
  <c r="I8"/>
  <c r="H8"/>
  <c r="G8"/>
  <c r="F8"/>
  <c r="F7" s="1"/>
  <c r="F6" s="1"/>
  <c r="E8"/>
  <c r="D8"/>
  <c r="D7" s="1"/>
  <c r="K7"/>
  <c r="K6" s="1"/>
  <c r="I7"/>
  <c r="I6" s="1"/>
  <c r="G7"/>
  <c r="G6" s="1"/>
  <c r="E7"/>
  <c r="E6" s="1"/>
  <c r="R1231" i="2"/>
  <c r="H1394"/>
  <c r="I1394"/>
  <c r="M1394"/>
  <c r="N1394"/>
  <c r="Q1394"/>
  <c r="R1394"/>
  <c r="S1394"/>
  <c r="T1394"/>
  <c r="U1394"/>
  <c r="V1394"/>
  <c r="W1394"/>
  <c r="X1394"/>
  <c r="Y1394"/>
  <c r="Z1394"/>
  <c r="AA1394"/>
  <c r="AB1394"/>
  <c r="J1396"/>
  <c r="K1396"/>
  <c r="O1396"/>
  <c r="P1396"/>
  <c r="J1397"/>
  <c r="K1397"/>
  <c r="O1397"/>
  <c r="P1397"/>
  <c r="H1382"/>
  <c r="H1381" s="1"/>
  <c r="H1380" s="1"/>
  <c r="I1382"/>
  <c r="I1381" s="1"/>
  <c r="I1380" s="1"/>
  <c r="M1382"/>
  <c r="M1381" s="1"/>
  <c r="M1380" s="1"/>
  <c r="N1382"/>
  <c r="N1381" s="1"/>
  <c r="N1380" s="1"/>
  <c r="Q1382"/>
  <c r="Q1381" s="1"/>
  <c r="Q1380" s="1"/>
  <c r="R1382"/>
  <c r="R1381" s="1"/>
  <c r="R1380" s="1"/>
  <c r="S1382"/>
  <c r="S1381" s="1"/>
  <c r="S1380" s="1"/>
  <c r="T1382"/>
  <c r="T1381" s="1"/>
  <c r="T1380" s="1"/>
  <c r="U1382"/>
  <c r="U1381" s="1"/>
  <c r="U1380" s="1"/>
  <c r="V1382"/>
  <c r="V1381" s="1"/>
  <c r="V1380" s="1"/>
  <c r="W1382"/>
  <c r="W1381" s="1"/>
  <c r="W1380" s="1"/>
  <c r="X1382"/>
  <c r="X1381" s="1"/>
  <c r="X1380" s="1"/>
  <c r="Y1382"/>
  <c r="Y1381" s="1"/>
  <c r="Y1380" s="1"/>
  <c r="Z1382"/>
  <c r="Z1381" s="1"/>
  <c r="Z1380" s="1"/>
  <c r="AA1382"/>
  <c r="AA1381" s="1"/>
  <c r="AA1380" s="1"/>
  <c r="AB1382"/>
  <c r="AB1381" s="1"/>
  <c r="AB1380" s="1"/>
  <c r="P1383"/>
  <c r="P1382" s="1"/>
  <c r="P1381" s="1"/>
  <c r="P1380" s="1"/>
  <c r="O1383"/>
  <c r="K1383"/>
  <c r="K1382" s="1"/>
  <c r="K1381" s="1"/>
  <c r="K1380" s="1"/>
  <c r="J1383"/>
  <c r="J1382" s="1"/>
  <c r="J1381" s="1"/>
  <c r="J1380" s="1"/>
  <c r="J1315"/>
  <c r="K1315"/>
  <c r="O1315"/>
  <c r="P1315"/>
  <c r="H1290"/>
  <c r="I1290"/>
  <c r="M1290"/>
  <c r="N1290"/>
  <c r="Q1290"/>
  <c r="R1290"/>
  <c r="S1290"/>
  <c r="T1290"/>
  <c r="U1290"/>
  <c r="V1290"/>
  <c r="W1290"/>
  <c r="X1290"/>
  <c r="Y1290"/>
  <c r="Z1290"/>
  <c r="AA1290"/>
  <c r="AB1290"/>
  <c r="J1296"/>
  <c r="K1296"/>
  <c r="O1296"/>
  <c r="P1296"/>
  <c r="H1288"/>
  <c r="I1288"/>
  <c r="M1288"/>
  <c r="N1288"/>
  <c r="Q1288"/>
  <c r="R1288"/>
  <c r="S1288"/>
  <c r="T1288"/>
  <c r="U1288"/>
  <c r="V1288"/>
  <c r="W1288"/>
  <c r="X1288"/>
  <c r="Y1288"/>
  <c r="Z1288"/>
  <c r="AA1288"/>
  <c r="AB1288"/>
  <c r="P1289"/>
  <c r="P1288" s="1"/>
  <c r="O1289"/>
  <c r="K1289"/>
  <c r="K1288" s="1"/>
  <c r="J1289"/>
  <c r="J1288" s="1"/>
  <c r="H1264"/>
  <c r="I1264"/>
  <c r="M1264"/>
  <c r="N1264"/>
  <c r="Q1264"/>
  <c r="R1264"/>
  <c r="S1264"/>
  <c r="T1264"/>
  <c r="U1264"/>
  <c r="V1264"/>
  <c r="W1264"/>
  <c r="X1264"/>
  <c r="Y1264"/>
  <c r="Z1264"/>
  <c r="AA1264"/>
  <c r="AB1264"/>
  <c r="J1265"/>
  <c r="K1265"/>
  <c r="O1265"/>
  <c r="P1265"/>
  <c r="H1252"/>
  <c r="H1251" s="1"/>
  <c r="I1252"/>
  <c r="I1251" s="1"/>
  <c r="M1252"/>
  <c r="M1251" s="1"/>
  <c r="N1252"/>
  <c r="N1251" s="1"/>
  <c r="Q1252"/>
  <c r="Q1251" s="1"/>
  <c r="R1252"/>
  <c r="R1251" s="1"/>
  <c r="S1252"/>
  <c r="S1251" s="1"/>
  <c r="T1252"/>
  <c r="T1251" s="1"/>
  <c r="U1252"/>
  <c r="U1251" s="1"/>
  <c r="V1252"/>
  <c r="V1251" s="1"/>
  <c r="W1252"/>
  <c r="W1251" s="1"/>
  <c r="X1252"/>
  <c r="X1251" s="1"/>
  <c r="Y1252"/>
  <c r="Y1251" s="1"/>
  <c r="Z1252"/>
  <c r="Z1251" s="1"/>
  <c r="AA1252"/>
  <c r="AA1251" s="1"/>
  <c r="AB1252"/>
  <c r="AB1251" s="1"/>
  <c r="P1253"/>
  <c r="P1252" s="1"/>
  <c r="P1251" s="1"/>
  <c r="O1253"/>
  <c r="K1253"/>
  <c r="K1252" s="1"/>
  <c r="K1251" s="1"/>
  <c r="J1253"/>
  <c r="J1221"/>
  <c r="K1221"/>
  <c r="O1221"/>
  <c r="P1221"/>
  <c r="P1225"/>
  <c r="O1225"/>
  <c r="K1225"/>
  <c r="J1225"/>
  <c r="P1224"/>
  <c r="O1224"/>
  <c r="K1224"/>
  <c r="J1224"/>
  <c r="P1223"/>
  <c r="O1223"/>
  <c r="K1223"/>
  <c r="J1223"/>
  <c r="P1222"/>
  <c r="O1222"/>
  <c r="K1222"/>
  <c r="J1222"/>
  <c r="H1220"/>
  <c r="H1219" s="1"/>
  <c r="H1218" s="1"/>
  <c r="I1220"/>
  <c r="I1219" s="1"/>
  <c r="I1218" s="1"/>
  <c r="M1220"/>
  <c r="M1219" s="1"/>
  <c r="M1218" s="1"/>
  <c r="N1220"/>
  <c r="N1219" s="1"/>
  <c r="N1218" s="1"/>
  <c r="Q1220"/>
  <c r="Q1219" s="1"/>
  <c r="Q1218" s="1"/>
  <c r="R1220"/>
  <c r="R1219" s="1"/>
  <c r="R1218" s="1"/>
  <c r="S1220"/>
  <c r="S1219" s="1"/>
  <c r="S1218" s="1"/>
  <c r="T1220"/>
  <c r="T1219" s="1"/>
  <c r="T1218" s="1"/>
  <c r="U1220"/>
  <c r="U1219" s="1"/>
  <c r="U1218" s="1"/>
  <c r="V1220"/>
  <c r="V1219" s="1"/>
  <c r="V1218" s="1"/>
  <c r="W1220"/>
  <c r="W1219" s="1"/>
  <c r="W1218" s="1"/>
  <c r="X1220"/>
  <c r="X1219" s="1"/>
  <c r="X1218" s="1"/>
  <c r="Y1220"/>
  <c r="Y1219" s="1"/>
  <c r="Y1218" s="1"/>
  <c r="Z1220"/>
  <c r="Z1219" s="1"/>
  <c r="Z1218" s="1"/>
  <c r="AA1220"/>
  <c r="AA1219" s="1"/>
  <c r="AA1218" s="1"/>
  <c r="AB1220"/>
  <c r="AB1219" s="1"/>
  <c r="AB1218" s="1"/>
  <c r="H721"/>
  <c r="H720" s="1"/>
  <c r="H719" s="1"/>
  <c r="I721"/>
  <c r="I720" s="1"/>
  <c r="I719" s="1"/>
  <c r="M721"/>
  <c r="M720" s="1"/>
  <c r="M719" s="1"/>
  <c r="N721"/>
  <c r="N720" s="1"/>
  <c r="N719" s="1"/>
  <c r="Q721"/>
  <c r="Q720" s="1"/>
  <c r="Q719" s="1"/>
  <c r="R721"/>
  <c r="R720" s="1"/>
  <c r="R719" s="1"/>
  <c r="S721"/>
  <c r="S720" s="1"/>
  <c r="S719" s="1"/>
  <c r="T721"/>
  <c r="T720" s="1"/>
  <c r="T719" s="1"/>
  <c r="U721"/>
  <c r="U720" s="1"/>
  <c r="U719" s="1"/>
  <c r="V721"/>
  <c r="V720" s="1"/>
  <c r="V719" s="1"/>
  <c r="W721"/>
  <c r="W720" s="1"/>
  <c r="W719" s="1"/>
  <c r="X721"/>
  <c r="X720" s="1"/>
  <c r="X719" s="1"/>
  <c r="Y721"/>
  <c r="Y720" s="1"/>
  <c r="Y719" s="1"/>
  <c r="Z721"/>
  <c r="Z720" s="1"/>
  <c r="Z719" s="1"/>
  <c r="AA721"/>
  <c r="AA720" s="1"/>
  <c r="AA719" s="1"/>
  <c r="AB721"/>
  <c r="AB720" s="1"/>
  <c r="AB719" s="1"/>
  <c r="P722"/>
  <c r="P721" s="1"/>
  <c r="P720" s="1"/>
  <c r="P719" s="1"/>
  <c r="O722"/>
  <c r="K722"/>
  <c r="K721" s="1"/>
  <c r="K720" s="1"/>
  <c r="K719" s="1"/>
  <c r="J722"/>
  <c r="H713"/>
  <c r="H712" s="1"/>
  <c r="H711" s="1"/>
  <c r="I713"/>
  <c r="I712" s="1"/>
  <c r="I711" s="1"/>
  <c r="M713"/>
  <c r="M712" s="1"/>
  <c r="M711" s="1"/>
  <c r="N713"/>
  <c r="N712" s="1"/>
  <c r="N711" s="1"/>
  <c r="Q713"/>
  <c r="Q712" s="1"/>
  <c r="Q711" s="1"/>
  <c r="R713"/>
  <c r="R712" s="1"/>
  <c r="R711" s="1"/>
  <c r="S713"/>
  <c r="S712" s="1"/>
  <c r="S711" s="1"/>
  <c r="T713"/>
  <c r="T712" s="1"/>
  <c r="T711" s="1"/>
  <c r="U713"/>
  <c r="U712" s="1"/>
  <c r="U711" s="1"/>
  <c r="V713"/>
  <c r="V712" s="1"/>
  <c r="V711" s="1"/>
  <c r="W713"/>
  <c r="W712" s="1"/>
  <c r="W711" s="1"/>
  <c r="X713"/>
  <c r="X712" s="1"/>
  <c r="X711" s="1"/>
  <c r="Y713"/>
  <c r="Y712" s="1"/>
  <c r="Y711" s="1"/>
  <c r="Z713"/>
  <c r="Z712" s="1"/>
  <c r="Z711" s="1"/>
  <c r="AA713"/>
  <c r="AA712" s="1"/>
  <c r="AA711" s="1"/>
  <c r="AB713"/>
  <c r="AB712" s="1"/>
  <c r="AB711" s="1"/>
  <c r="P714"/>
  <c r="P713" s="1"/>
  <c r="P712" s="1"/>
  <c r="P711" s="1"/>
  <c r="O714"/>
  <c r="K714"/>
  <c r="K713" s="1"/>
  <c r="K712" s="1"/>
  <c r="K711" s="1"/>
  <c r="J714"/>
  <c r="J713" s="1"/>
  <c r="J712" s="1"/>
  <c r="J711" s="1"/>
  <c r="H705"/>
  <c r="H704" s="1"/>
  <c r="H703" s="1"/>
  <c r="I705"/>
  <c r="I704" s="1"/>
  <c r="I703" s="1"/>
  <c r="M705"/>
  <c r="M704" s="1"/>
  <c r="M703" s="1"/>
  <c r="N705"/>
  <c r="N704" s="1"/>
  <c r="N703" s="1"/>
  <c r="Q705"/>
  <c r="Q704" s="1"/>
  <c r="Q703" s="1"/>
  <c r="R705"/>
  <c r="R704" s="1"/>
  <c r="R703" s="1"/>
  <c r="S705"/>
  <c r="S704" s="1"/>
  <c r="S703" s="1"/>
  <c r="T705"/>
  <c r="T704" s="1"/>
  <c r="T703" s="1"/>
  <c r="U705"/>
  <c r="U704" s="1"/>
  <c r="U703" s="1"/>
  <c r="V705"/>
  <c r="V704" s="1"/>
  <c r="V703" s="1"/>
  <c r="W705"/>
  <c r="W704" s="1"/>
  <c r="W703" s="1"/>
  <c r="X705"/>
  <c r="X704" s="1"/>
  <c r="X703" s="1"/>
  <c r="Y705"/>
  <c r="Y704" s="1"/>
  <c r="Y703" s="1"/>
  <c r="Z705"/>
  <c r="Z704" s="1"/>
  <c r="Z703" s="1"/>
  <c r="AA705"/>
  <c r="AA704" s="1"/>
  <c r="AA703" s="1"/>
  <c r="AB705"/>
  <c r="AB704" s="1"/>
  <c r="AB703" s="1"/>
  <c r="P706"/>
  <c r="P705" s="1"/>
  <c r="P704" s="1"/>
  <c r="P703" s="1"/>
  <c r="O706"/>
  <c r="K706"/>
  <c r="K705" s="1"/>
  <c r="K704" s="1"/>
  <c r="K703" s="1"/>
  <c r="J706"/>
  <c r="J705" s="1"/>
  <c r="J704" s="1"/>
  <c r="J703" s="1"/>
  <c r="H697"/>
  <c r="H696" s="1"/>
  <c r="H695" s="1"/>
  <c r="I697"/>
  <c r="I696" s="1"/>
  <c r="I695" s="1"/>
  <c r="M697"/>
  <c r="M696" s="1"/>
  <c r="M695" s="1"/>
  <c r="N697"/>
  <c r="N696" s="1"/>
  <c r="N695" s="1"/>
  <c r="Q697"/>
  <c r="Q696" s="1"/>
  <c r="Q695" s="1"/>
  <c r="R697"/>
  <c r="R696" s="1"/>
  <c r="R695" s="1"/>
  <c r="S697"/>
  <c r="S696" s="1"/>
  <c r="S695" s="1"/>
  <c r="T697"/>
  <c r="T696" s="1"/>
  <c r="T695" s="1"/>
  <c r="U697"/>
  <c r="U696" s="1"/>
  <c r="U695" s="1"/>
  <c r="V697"/>
  <c r="V696" s="1"/>
  <c r="V695" s="1"/>
  <c r="W697"/>
  <c r="W696" s="1"/>
  <c r="W695" s="1"/>
  <c r="X697"/>
  <c r="X696" s="1"/>
  <c r="X695" s="1"/>
  <c r="Y697"/>
  <c r="Y696" s="1"/>
  <c r="Y695" s="1"/>
  <c r="Z697"/>
  <c r="Z696" s="1"/>
  <c r="Z695" s="1"/>
  <c r="AA697"/>
  <c r="AA696" s="1"/>
  <c r="AA695" s="1"/>
  <c r="AB697"/>
  <c r="AB696" s="1"/>
  <c r="AB695" s="1"/>
  <c r="P698"/>
  <c r="P697" s="1"/>
  <c r="P696" s="1"/>
  <c r="P695" s="1"/>
  <c r="O698"/>
  <c r="K698"/>
  <c r="K697" s="1"/>
  <c r="K696" s="1"/>
  <c r="K695" s="1"/>
  <c r="J698"/>
  <c r="J697" s="1"/>
  <c r="J696" s="1"/>
  <c r="J695" s="1"/>
  <c r="H688"/>
  <c r="H687" s="1"/>
  <c r="H686" s="1"/>
  <c r="I688"/>
  <c r="I687" s="1"/>
  <c r="I686" s="1"/>
  <c r="M688"/>
  <c r="M687" s="1"/>
  <c r="M686" s="1"/>
  <c r="N688"/>
  <c r="N687" s="1"/>
  <c r="N686" s="1"/>
  <c r="Q688"/>
  <c r="Q687" s="1"/>
  <c r="Q686" s="1"/>
  <c r="R688"/>
  <c r="R687" s="1"/>
  <c r="R686" s="1"/>
  <c r="S688"/>
  <c r="S687" s="1"/>
  <c r="S686" s="1"/>
  <c r="T688"/>
  <c r="T687" s="1"/>
  <c r="T686" s="1"/>
  <c r="U688"/>
  <c r="U687" s="1"/>
  <c r="U686" s="1"/>
  <c r="V688"/>
  <c r="V687" s="1"/>
  <c r="V686" s="1"/>
  <c r="W688"/>
  <c r="W687" s="1"/>
  <c r="W686" s="1"/>
  <c r="X688"/>
  <c r="X687" s="1"/>
  <c r="X686" s="1"/>
  <c r="Y688"/>
  <c r="Y687" s="1"/>
  <c r="Y686" s="1"/>
  <c r="Z688"/>
  <c r="Z687" s="1"/>
  <c r="Z686" s="1"/>
  <c r="AA688"/>
  <c r="AA687" s="1"/>
  <c r="AA686" s="1"/>
  <c r="AB688"/>
  <c r="AB687" s="1"/>
  <c r="AB686" s="1"/>
  <c r="P690"/>
  <c r="O690"/>
  <c r="K690"/>
  <c r="J690"/>
  <c r="P689"/>
  <c r="P688" s="1"/>
  <c r="P687" s="1"/>
  <c r="P686" s="1"/>
  <c r="O689"/>
  <c r="K689"/>
  <c r="K688" s="1"/>
  <c r="K687" s="1"/>
  <c r="K686" s="1"/>
  <c r="J689"/>
  <c r="H679"/>
  <c r="H678" s="1"/>
  <c r="H677" s="1"/>
  <c r="I679"/>
  <c r="I678" s="1"/>
  <c r="I677" s="1"/>
  <c r="M679"/>
  <c r="M678" s="1"/>
  <c r="M677" s="1"/>
  <c r="N679"/>
  <c r="N678" s="1"/>
  <c r="N677" s="1"/>
  <c r="Q679"/>
  <c r="Q678" s="1"/>
  <c r="Q677" s="1"/>
  <c r="R679"/>
  <c r="R678" s="1"/>
  <c r="R677" s="1"/>
  <c r="S679"/>
  <c r="S678" s="1"/>
  <c r="S677" s="1"/>
  <c r="T679"/>
  <c r="T678" s="1"/>
  <c r="T677" s="1"/>
  <c r="U679"/>
  <c r="U678" s="1"/>
  <c r="U677" s="1"/>
  <c r="V679"/>
  <c r="V678" s="1"/>
  <c r="V677" s="1"/>
  <c r="W679"/>
  <c r="W678" s="1"/>
  <c r="W677" s="1"/>
  <c r="X679"/>
  <c r="X678" s="1"/>
  <c r="X677" s="1"/>
  <c r="Y679"/>
  <c r="Y678" s="1"/>
  <c r="Y677" s="1"/>
  <c r="Z679"/>
  <c r="Z678" s="1"/>
  <c r="Z677" s="1"/>
  <c r="AA679"/>
  <c r="AA678" s="1"/>
  <c r="AA677" s="1"/>
  <c r="AB679"/>
  <c r="AB678" s="1"/>
  <c r="AB677" s="1"/>
  <c r="P681"/>
  <c r="O681"/>
  <c r="K681"/>
  <c r="J681"/>
  <c r="P680"/>
  <c r="P679" s="1"/>
  <c r="P678" s="1"/>
  <c r="P677" s="1"/>
  <c r="O680"/>
  <c r="K680"/>
  <c r="K679" s="1"/>
  <c r="K678" s="1"/>
  <c r="K677" s="1"/>
  <c r="J680"/>
  <c r="I206" i="8" l="1"/>
  <c r="I224"/>
  <c r="C206"/>
  <c r="C224"/>
  <c r="H6"/>
  <c r="M7"/>
  <c r="G206"/>
  <c r="G224"/>
  <c r="H195"/>
  <c r="M195" s="1"/>
  <c r="L1265" i="2"/>
  <c r="G1289"/>
  <c r="G1288" s="1"/>
  <c r="G1397"/>
  <c r="G1396"/>
  <c r="H7" i="7"/>
  <c r="M14"/>
  <c r="M28"/>
  <c r="M34"/>
  <c r="M58"/>
  <c r="M92"/>
  <c r="E119"/>
  <c r="G119"/>
  <c r="J119"/>
  <c r="L119"/>
  <c r="M132"/>
  <c r="I133"/>
  <c r="I120" s="1"/>
  <c r="C32"/>
  <c r="C119" s="1"/>
  <c r="M52"/>
  <c r="F119"/>
  <c r="K119"/>
  <c r="M121"/>
  <c r="M9"/>
  <c r="M8" s="1"/>
  <c r="M15"/>
  <c r="M31"/>
  <c r="M35"/>
  <c r="H11"/>
  <c r="M11" s="1"/>
  <c r="H13"/>
  <c r="M13" s="1"/>
  <c r="H21"/>
  <c r="M21" s="1"/>
  <c r="D27"/>
  <c r="D13" s="1"/>
  <c r="D6" s="1"/>
  <c r="H27"/>
  <c r="M27" s="1"/>
  <c r="H33"/>
  <c r="M33" s="1"/>
  <c r="H37"/>
  <c r="H43"/>
  <c r="M43" s="1"/>
  <c r="H65"/>
  <c r="H81"/>
  <c r="D91"/>
  <c r="D90" s="1"/>
  <c r="H91"/>
  <c r="H107"/>
  <c r="L1397" i="2"/>
  <c r="L1396"/>
  <c r="L706"/>
  <c r="L705" s="1"/>
  <c r="L704" s="1"/>
  <c r="L703" s="1"/>
  <c r="L1296"/>
  <c r="G1296"/>
  <c r="G1315"/>
  <c r="G1223"/>
  <c r="L1223"/>
  <c r="L1224"/>
  <c r="G1225"/>
  <c r="L1225"/>
  <c r="L1221"/>
  <c r="G1253"/>
  <c r="G1252" s="1"/>
  <c r="G1251" s="1"/>
  <c r="L1253"/>
  <c r="L1252" s="1"/>
  <c r="L1251" s="1"/>
  <c r="L1289"/>
  <c r="L1288" s="1"/>
  <c r="O1288"/>
  <c r="G1383"/>
  <c r="G1382" s="1"/>
  <c r="G1381" s="1"/>
  <c r="G1380" s="1"/>
  <c r="L1383"/>
  <c r="L1382" s="1"/>
  <c r="L1381" s="1"/>
  <c r="L1380" s="1"/>
  <c r="O1382"/>
  <c r="O1381" s="1"/>
  <c r="O1380" s="1"/>
  <c r="L1315"/>
  <c r="G1222"/>
  <c r="O1252"/>
  <c r="O1251" s="1"/>
  <c r="G1265"/>
  <c r="J1252"/>
  <c r="J1251" s="1"/>
  <c r="G681"/>
  <c r="L681"/>
  <c r="G690"/>
  <c r="L690"/>
  <c r="L698"/>
  <c r="L697" s="1"/>
  <c r="L696" s="1"/>
  <c r="L695" s="1"/>
  <c r="G714"/>
  <c r="G713" s="1"/>
  <c r="G712" s="1"/>
  <c r="G711" s="1"/>
  <c r="G722"/>
  <c r="G721" s="1"/>
  <c r="G720" s="1"/>
  <c r="G719" s="1"/>
  <c r="L722"/>
  <c r="L721" s="1"/>
  <c r="L720" s="1"/>
  <c r="L719" s="1"/>
  <c r="P1220"/>
  <c r="P1219" s="1"/>
  <c r="P1218" s="1"/>
  <c r="L1222"/>
  <c r="L1220" s="1"/>
  <c r="L1219" s="1"/>
  <c r="L1218" s="1"/>
  <c r="G1224"/>
  <c r="G1221"/>
  <c r="J1220"/>
  <c r="J1219" s="1"/>
  <c r="J1218" s="1"/>
  <c r="K1220"/>
  <c r="K1219" s="1"/>
  <c r="K1218" s="1"/>
  <c r="O1220"/>
  <c r="O1219" s="1"/>
  <c r="O1218" s="1"/>
  <c r="O688"/>
  <c r="O687" s="1"/>
  <c r="O686" s="1"/>
  <c r="O697"/>
  <c r="O696" s="1"/>
  <c r="O695" s="1"/>
  <c r="O705"/>
  <c r="O704" s="1"/>
  <c r="O703" s="1"/>
  <c r="G680"/>
  <c r="G679" s="1"/>
  <c r="G678" s="1"/>
  <c r="G677" s="1"/>
  <c r="L680"/>
  <c r="L679" s="1"/>
  <c r="L678" s="1"/>
  <c r="L677" s="1"/>
  <c r="J679"/>
  <c r="J678" s="1"/>
  <c r="J677" s="1"/>
  <c r="G689"/>
  <c r="L689"/>
  <c r="J688"/>
  <c r="J687" s="1"/>
  <c r="J686" s="1"/>
  <c r="G698"/>
  <c r="G697" s="1"/>
  <c r="G696" s="1"/>
  <c r="G695" s="1"/>
  <c r="G706"/>
  <c r="G705" s="1"/>
  <c r="G704" s="1"/>
  <c r="G703" s="1"/>
  <c r="L714"/>
  <c r="L713" s="1"/>
  <c r="L712" s="1"/>
  <c r="L711" s="1"/>
  <c r="O713"/>
  <c r="O712" s="1"/>
  <c r="O711" s="1"/>
  <c r="O679"/>
  <c r="O678" s="1"/>
  <c r="O677" s="1"/>
  <c r="O721"/>
  <c r="O720" s="1"/>
  <c r="O719" s="1"/>
  <c r="J721"/>
  <c r="J720" s="1"/>
  <c r="J719" s="1"/>
  <c r="J616"/>
  <c r="K616"/>
  <c r="O616"/>
  <c r="P616"/>
  <c r="H591"/>
  <c r="H590" s="1"/>
  <c r="H589" s="1"/>
  <c r="I591"/>
  <c r="I590" s="1"/>
  <c r="I589" s="1"/>
  <c r="M591"/>
  <c r="M590" s="1"/>
  <c r="M589" s="1"/>
  <c r="N591"/>
  <c r="N590" s="1"/>
  <c r="N589" s="1"/>
  <c r="Q591"/>
  <c r="Q590" s="1"/>
  <c r="Q589" s="1"/>
  <c r="R591"/>
  <c r="R590" s="1"/>
  <c r="R589" s="1"/>
  <c r="S591"/>
  <c r="S590" s="1"/>
  <c r="S589" s="1"/>
  <c r="T591"/>
  <c r="T590" s="1"/>
  <c r="T589" s="1"/>
  <c r="U591"/>
  <c r="U590" s="1"/>
  <c r="U589" s="1"/>
  <c r="V591"/>
  <c r="V590" s="1"/>
  <c r="V589" s="1"/>
  <c r="W591"/>
  <c r="W590" s="1"/>
  <c r="W589" s="1"/>
  <c r="X591"/>
  <c r="X590" s="1"/>
  <c r="X589" s="1"/>
  <c r="Y591"/>
  <c r="Y590" s="1"/>
  <c r="Y589" s="1"/>
  <c r="Z591"/>
  <c r="Z590" s="1"/>
  <c r="Z589" s="1"/>
  <c r="AA591"/>
  <c r="AA590" s="1"/>
  <c r="AA589" s="1"/>
  <c r="AB591"/>
  <c r="AB590" s="1"/>
  <c r="AB589" s="1"/>
  <c r="P592"/>
  <c r="P591" s="1"/>
  <c r="P590" s="1"/>
  <c r="P589" s="1"/>
  <c r="O592"/>
  <c r="O591" s="1"/>
  <c r="O590" s="1"/>
  <c r="O589" s="1"/>
  <c r="K592"/>
  <c r="K591" s="1"/>
  <c r="K590" s="1"/>
  <c r="K589" s="1"/>
  <c r="J592"/>
  <c r="H538"/>
  <c r="I538"/>
  <c r="M538"/>
  <c r="N538"/>
  <c r="Q538"/>
  <c r="R538"/>
  <c r="S538"/>
  <c r="T538"/>
  <c r="U538"/>
  <c r="V538"/>
  <c r="W538"/>
  <c r="X538"/>
  <c r="Y538"/>
  <c r="Z538"/>
  <c r="AA538"/>
  <c r="AB538"/>
  <c r="J540"/>
  <c r="K540"/>
  <c r="O540"/>
  <c r="P540"/>
  <c r="H534"/>
  <c r="H533" s="1"/>
  <c r="H532" s="1"/>
  <c r="I534"/>
  <c r="I533" s="1"/>
  <c r="I532" s="1"/>
  <c r="M534"/>
  <c r="M533" s="1"/>
  <c r="M532" s="1"/>
  <c r="N534"/>
  <c r="N533" s="1"/>
  <c r="N532" s="1"/>
  <c r="Q534"/>
  <c r="Q533" s="1"/>
  <c r="Q532" s="1"/>
  <c r="R534"/>
  <c r="R533" s="1"/>
  <c r="R532" s="1"/>
  <c r="S534"/>
  <c r="S533" s="1"/>
  <c r="S532" s="1"/>
  <c r="T534"/>
  <c r="T533" s="1"/>
  <c r="T532" s="1"/>
  <c r="U534"/>
  <c r="U533" s="1"/>
  <c r="U532" s="1"/>
  <c r="V534"/>
  <c r="V533" s="1"/>
  <c r="V532" s="1"/>
  <c r="W534"/>
  <c r="W533" s="1"/>
  <c r="W532" s="1"/>
  <c r="X534"/>
  <c r="X533" s="1"/>
  <c r="X532" s="1"/>
  <c r="Y534"/>
  <c r="Y533" s="1"/>
  <c r="Y532" s="1"/>
  <c r="Z534"/>
  <c r="Z533" s="1"/>
  <c r="Z532" s="1"/>
  <c r="AA534"/>
  <c r="AA533" s="1"/>
  <c r="AA532" s="1"/>
  <c r="AB534"/>
  <c r="AB533" s="1"/>
  <c r="AB532" s="1"/>
  <c r="P535"/>
  <c r="P534" s="1"/>
  <c r="P533" s="1"/>
  <c r="P532" s="1"/>
  <c r="O535"/>
  <c r="O534" s="1"/>
  <c r="O533" s="1"/>
  <c r="O532" s="1"/>
  <c r="K535"/>
  <c r="K534" s="1"/>
  <c r="K533" s="1"/>
  <c r="K532" s="1"/>
  <c r="J535"/>
  <c r="H530"/>
  <c r="H529" s="1"/>
  <c r="H528" s="1"/>
  <c r="I530"/>
  <c r="I529" s="1"/>
  <c r="I528" s="1"/>
  <c r="M530"/>
  <c r="M529" s="1"/>
  <c r="M528" s="1"/>
  <c r="N530"/>
  <c r="N529" s="1"/>
  <c r="N528" s="1"/>
  <c r="Q530"/>
  <c r="Q529" s="1"/>
  <c r="Q528" s="1"/>
  <c r="R530"/>
  <c r="R529" s="1"/>
  <c r="R528" s="1"/>
  <c r="S530"/>
  <c r="S529" s="1"/>
  <c r="S528" s="1"/>
  <c r="T530"/>
  <c r="T529" s="1"/>
  <c r="T528" s="1"/>
  <c r="U530"/>
  <c r="U529" s="1"/>
  <c r="U528" s="1"/>
  <c r="V530"/>
  <c r="V529" s="1"/>
  <c r="V528" s="1"/>
  <c r="W530"/>
  <c r="W529" s="1"/>
  <c r="W528" s="1"/>
  <c r="X530"/>
  <c r="X529" s="1"/>
  <c r="X528" s="1"/>
  <c r="Y530"/>
  <c r="Y529" s="1"/>
  <c r="Y528" s="1"/>
  <c r="Z530"/>
  <c r="Z529" s="1"/>
  <c r="Z528" s="1"/>
  <c r="AA530"/>
  <c r="AA529" s="1"/>
  <c r="AA528" s="1"/>
  <c r="AB530"/>
  <c r="AB529" s="1"/>
  <c r="AB528" s="1"/>
  <c r="P531"/>
  <c r="P530" s="1"/>
  <c r="P529" s="1"/>
  <c r="P528" s="1"/>
  <c r="O531"/>
  <c r="K531"/>
  <c r="K530" s="1"/>
  <c r="K529" s="1"/>
  <c r="K528" s="1"/>
  <c r="J531"/>
  <c r="H416"/>
  <c r="H415" s="1"/>
  <c r="H414" s="1"/>
  <c r="I416"/>
  <c r="I415" s="1"/>
  <c r="I414" s="1"/>
  <c r="M416"/>
  <c r="M415" s="1"/>
  <c r="M414" s="1"/>
  <c r="N416"/>
  <c r="N415" s="1"/>
  <c r="N414" s="1"/>
  <c r="Q416"/>
  <c r="Q415" s="1"/>
  <c r="Q414" s="1"/>
  <c r="R416"/>
  <c r="R415" s="1"/>
  <c r="R414" s="1"/>
  <c r="S416"/>
  <c r="S415" s="1"/>
  <c r="S414" s="1"/>
  <c r="T416"/>
  <c r="T415" s="1"/>
  <c r="T414" s="1"/>
  <c r="U416"/>
  <c r="U415" s="1"/>
  <c r="U414" s="1"/>
  <c r="V416"/>
  <c r="V415" s="1"/>
  <c r="V414" s="1"/>
  <c r="W416"/>
  <c r="W415" s="1"/>
  <c r="W414" s="1"/>
  <c r="X416"/>
  <c r="X415" s="1"/>
  <c r="X414" s="1"/>
  <c r="Y416"/>
  <c r="Y415" s="1"/>
  <c r="Y414" s="1"/>
  <c r="Z416"/>
  <c r="Z415" s="1"/>
  <c r="Z414" s="1"/>
  <c r="AA416"/>
  <c r="AA415" s="1"/>
  <c r="AA414" s="1"/>
  <c r="AB416"/>
  <c r="AB415" s="1"/>
  <c r="AB414" s="1"/>
  <c r="P417"/>
  <c r="P416" s="1"/>
  <c r="P415" s="1"/>
  <c r="P414" s="1"/>
  <c r="O417"/>
  <c r="K417"/>
  <c r="K416" s="1"/>
  <c r="K415" s="1"/>
  <c r="K414" s="1"/>
  <c r="J417"/>
  <c r="J416" s="1"/>
  <c r="J415" s="1"/>
  <c r="J414" s="1"/>
  <c r="H379"/>
  <c r="H378" s="1"/>
  <c r="H377" s="1"/>
  <c r="I379"/>
  <c r="I378" s="1"/>
  <c r="I377" s="1"/>
  <c r="M379"/>
  <c r="M378" s="1"/>
  <c r="M377" s="1"/>
  <c r="N379"/>
  <c r="N378" s="1"/>
  <c r="N377" s="1"/>
  <c r="Q379"/>
  <c r="Q378" s="1"/>
  <c r="Q377" s="1"/>
  <c r="R379"/>
  <c r="R378" s="1"/>
  <c r="R377" s="1"/>
  <c r="S379"/>
  <c r="S378" s="1"/>
  <c r="S377" s="1"/>
  <c r="T379"/>
  <c r="T378" s="1"/>
  <c r="T377" s="1"/>
  <c r="U379"/>
  <c r="U378" s="1"/>
  <c r="U377" s="1"/>
  <c r="V379"/>
  <c r="V378" s="1"/>
  <c r="V377" s="1"/>
  <c r="W379"/>
  <c r="W378" s="1"/>
  <c r="W377" s="1"/>
  <c r="X379"/>
  <c r="X378" s="1"/>
  <c r="X377" s="1"/>
  <c r="Y379"/>
  <c r="Y378" s="1"/>
  <c r="Y377" s="1"/>
  <c r="Z379"/>
  <c r="Z378" s="1"/>
  <c r="Z377" s="1"/>
  <c r="AA379"/>
  <c r="AA378" s="1"/>
  <c r="AA377" s="1"/>
  <c r="AB379"/>
  <c r="AB378" s="1"/>
  <c r="AB377" s="1"/>
  <c r="P381"/>
  <c r="O381"/>
  <c r="K381"/>
  <c r="J381"/>
  <c r="P380"/>
  <c r="P379" s="1"/>
  <c r="P378" s="1"/>
  <c r="P377" s="1"/>
  <c r="O380"/>
  <c r="K380"/>
  <c r="J380"/>
  <c r="H375"/>
  <c r="H374" s="1"/>
  <c r="H373" s="1"/>
  <c r="I375"/>
  <c r="I374" s="1"/>
  <c r="I373" s="1"/>
  <c r="M375"/>
  <c r="M374" s="1"/>
  <c r="M373" s="1"/>
  <c r="N375"/>
  <c r="N374" s="1"/>
  <c r="N373" s="1"/>
  <c r="Q375"/>
  <c r="Q374" s="1"/>
  <c r="Q373" s="1"/>
  <c r="R375"/>
  <c r="R374" s="1"/>
  <c r="R373" s="1"/>
  <c r="S375"/>
  <c r="S374" s="1"/>
  <c r="S373" s="1"/>
  <c r="T375"/>
  <c r="T374" s="1"/>
  <c r="T373" s="1"/>
  <c r="U375"/>
  <c r="U374" s="1"/>
  <c r="U373" s="1"/>
  <c r="V375"/>
  <c r="V374" s="1"/>
  <c r="V373" s="1"/>
  <c r="W375"/>
  <c r="W374" s="1"/>
  <c r="W373" s="1"/>
  <c r="X375"/>
  <c r="X374" s="1"/>
  <c r="X373" s="1"/>
  <c r="Y375"/>
  <c r="Y374" s="1"/>
  <c r="Y373" s="1"/>
  <c r="Z375"/>
  <c r="Z374" s="1"/>
  <c r="Z373" s="1"/>
  <c r="AA375"/>
  <c r="AA374" s="1"/>
  <c r="AA373" s="1"/>
  <c r="AB375"/>
  <c r="AB374" s="1"/>
  <c r="AB373" s="1"/>
  <c r="P376"/>
  <c r="P375" s="1"/>
  <c r="P374" s="1"/>
  <c r="P373" s="1"/>
  <c r="O376"/>
  <c r="K376"/>
  <c r="K375" s="1"/>
  <c r="K374" s="1"/>
  <c r="K373" s="1"/>
  <c r="J376"/>
  <c r="H361"/>
  <c r="H360" s="1"/>
  <c r="H359" s="1"/>
  <c r="I361"/>
  <c r="I360" s="1"/>
  <c r="I359" s="1"/>
  <c r="M361"/>
  <c r="M360" s="1"/>
  <c r="M359" s="1"/>
  <c r="N361"/>
  <c r="N360" s="1"/>
  <c r="N359" s="1"/>
  <c r="Q361"/>
  <c r="Q360" s="1"/>
  <c r="Q359" s="1"/>
  <c r="R361"/>
  <c r="R360" s="1"/>
  <c r="R359" s="1"/>
  <c r="S361"/>
  <c r="S360" s="1"/>
  <c r="S359" s="1"/>
  <c r="T361"/>
  <c r="T360" s="1"/>
  <c r="T359" s="1"/>
  <c r="U361"/>
  <c r="U360" s="1"/>
  <c r="U359" s="1"/>
  <c r="V361"/>
  <c r="V360" s="1"/>
  <c r="V359" s="1"/>
  <c r="W361"/>
  <c r="W360" s="1"/>
  <c r="W359" s="1"/>
  <c r="X361"/>
  <c r="X360" s="1"/>
  <c r="X359" s="1"/>
  <c r="Y361"/>
  <c r="Y360" s="1"/>
  <c r="Y359" s="1"/>
  <c r="Z361"/>
  <c r="Z360" s="1"/>
  <c r="Z359" s="1"/>
  <c r="AA361"/>
  <c r="AA360" s="1"/>
  <c r="AA359" s="1"/>
  <c r="AB361"/>
  <c r="AB360" s="1"/>
  <c r="AB359" s="1"/>
  <c r="P362"/>
  <c r="P361" s="1"/>
  <c r="P360" s="1"/>
  <c r="P359" s="1"/>
  <c r="O362"/>
  <c r="K362"/>
  <c r="K361" s="1"/>
  <c r="K360" s="1"/>
  <c r="K359" s="1"/>
  <c r="J362"/>
  <c r="J361" s="1"/>
  <c r="J360" s="1"/>
  <c r="J359" s="1"/>
  <c r="H352"/>
  <c r="H351" s="1"/>
  <c r="H350" s="1"/>
  <c r="I352"/>
  <c r="I351" s="1"/>
  <c r="I350" s="1"/>
  <c r="M352"/>
  <c r="M351" s="1"/>
  <c r="M350" s="1"/>
  <c r="N352"/>
  <c r="N351" s="1"/>
  <c r="N350" s="1"/>
  <c r="Q352"/>
  <c r="Q351" s="1"/>
  <c r="Q350" s="1"/>
  <c r="R352"/>
  <c r="R351" s="1"/>
  <c r="R350" s="1"/>
  <c r="S352"/>
  <c r="S351" s="1"/>
  <c r="S350" s="1"/>
  <c r="T352"/>
  <c r="T351" s="1"/>
  <c r="T350" s="1"/>
  <c r="U352"/>
  <c r="U351" s="1"/>
  <c r="U350" s="1"/>
  <c r="V352"/>
  <c r="V351" s="1"/>
  <c r="V350" s="1"/>
  <c r="W352"/>
  <c r="W351" s="1"/>
  <c r="W350" s="1"/>
  <c r="X352"/>
  <c r="X351" s="1"/>
  <c r="X350" s="1"/>
  <c r="Y352"/>
  <c r="Y351" s="1"/>
  <c r="Y350" s="1"/>
  <c r="Z352"/>
  <c r="Z351" s="1"/>
  <c r="Z350" s="1"/>
  <c r="AA352"/>
  <c r="AA351" s="1"/>
  <c r="AA350" s="1"/>
  <c r="AB352"/>
  <c r="AB351" s="1"/>
  <c r="AB350" s="1"/>
  <c r="P353"/>
  <c r="P352" s="1"/>
  <c r="P351" s="1"/>
  <c r="P350" s="1"/>
  <c r="O353"/>
  <c r="K353"/>
  <c r="K352" s="1"/>
  <c r="K351" s="1"/>
  <c r="K350" s="1"/>
  <c r="J353"/>
  <c r="H348"/>
  <c r="H347" s="1"/>
  <c r="H346" s="1"/>
  <c r="I348"/>
  <c r="I347" s="1"/>
  <c r="I346" s="1"/>
  <c r="M348"/>
  <c r="M347" s="1"/>
  <c r="M346" s="1"/>
  <c r="N348"/>
  <c r="N347" s="1"/>
  <c r="N346" s="1"/>
  <c r="Q348"/>
  <c r="Q347" s="1"/>
  <c r="Q346" s="1"/>
  <c r="R348"/>
  <c r="R347" s="1"/>
  <c r="R346" s="1"/>
  <c r="S348"/>
  <c r="S347" s="1"/>
  <c r="S346" s="1"/>
  <c r="T348"/>
  <c r="T347" s="1"/>
  <c r="T346" s="1"/>
  <c r="U348"/>
  <c r="U347" s="1"/>
  <c r="U346" s="1"/>
  <c r="V348"/>
  <c r="V347" s="1"/>
  <c r="V346" s="1"/>
  <c r="W348"/>
  <c r="W347" s="1"/>
  <c r="W346" s="1"/>
  <c r="X348"/>
  <c r="X347" s="1"/>
  <c r="X346" s="1"/>
  <c r="Y348"/>
  <c r="Y347" s="1"/>
  <c r="Y346" s="1"/>
  <c r="Z348"/>
  <c r="Z347" s="1"/>
  <c r="Z346" s="1"/>
  <c r="AA348"/>
  <c r="AA347" s="1"/>
  <c r="AA346" s="1"/>
  <c r="AB348"/>
  <c r="AB347" s="1"/>
  <c r="AB346" s="1"/>
  <c r="P349"/>
  <c r="P348" s="1"/>
  <c r="P347" s="1"/>
  <c r="P346" s="1"/>
  <c r="O349"/>
  <c r="O348" s="1"/>
  <c r="O347" s="1"/>
  <c r="O346" s="1"/>
  <c r="K349"/>
  <c r="K348" s="1"/>
  <c r="K347" s="1"/>
  <c r="K346" s="1"/>
  <c r="J349"/>
  <c r="H344"/>
  <c r="H343" s="1"/>
  <c r="H342" s="1"/>
  <c r="I344"/>
  <c r="I343" s="1"/>
  <c r="I342" s="1"/>
  <c r="M344"/>
  <c r="M343" s="1"/>
  <c r="M342" s="1"/>
  <c r="N344"/>
  <c r="N343" s="1"/>
  <c r="N342" s="1"/>
  <c r="Q344"/>
  <c r="Q343" s="1"/>
  <c r="Q342" s="1"/>
  <c r="R344"/>
  <c r="R343" s="1"/>
  <c r="R342" s="1"/>
  <c r="S344"/>
  <c r="S343" s="1"/>
  <c r="S342" s="1"/>
  <c r="T344"/>
  <c r="T343" s="1"/>
  <c r="T342" s="1"/>
  <c r="U344"/>
  <c r="U343" s="1"/>
  <c r="U342" s="1"/>
  <c r="V344"/>
  <c r="V343" s="1"/>
  <c r="V342" s="1"/>
  <c r="W344"/>
  <c r="W343" s="1"/>
  <c r="W342" s="1"/>
  <c r="X344"/>
  <c r="X343" s="1"/>
  <c r="X342" s="1"/>
  <c r="Y344"/>
  <c r="Y343" s="1"/>
  <c r="Y342" s="1"/>
  <c r="Z344"/>
  <c r="Z343" s="1"/>
  <c r="Z342" s="1"/>
  <c r="AA344"/>
  <c r="AA343" s="1"/>
  <c r="AA342" s="1"/>
  <c r="AB344"/>
  <c r="AB343" s="1"/>
  <c r="AB342" s="1"/>
  <c r="P345"/>
  <c r="P344" s="1"/>
  <c r="P343" s="1"/>
  <c r="P342" s="1"/>
  <c r="O345"/>
  <c r="K345"/>
  <c r="K344" s="1"/>
  <c r="K343" s="1"/>
  <c r="K342" s="1"/>
  <c r="J345"/>
  <c r="J344" s="1"/>
  <c r="J343" s="1"/>
  <c r="J342" s="1"/>
  <c r="H340"/>
  <c r="H339" s="1"/>
  <c r="H338" s="1"/>
  <c r="I340"/>
  <c r="I339" s="1"/>
  <c r="I338" s="1"/>
  <c r="M340"/>
  <c r="M339" s="1"/>
  <c r="M338" s="1"/>
  <c r="N340"/>
  <c r="N339" s="1"/>
  <c r="N338" s="1"/>
  <c r="Q340"/>
  <c r="Q339" s="1"/>
  <c r="Q338" s="1"/>
  <c r="R340"/>
  <c r="R339" s="1"/>
  <c r="R338" s="1"/>
  <c r="S340"/>
  <c r="S339" s="1"/>
  <c r="S338" s="1"/>
  <c r="T340"/>
  <c r="T339" s="1"/>
  <c r="T338" s="1"/>
  <c r="U340"/>
  <c r="U339" s="1"/>
  <c r="U338" s="1"/>
  <c r="V340"/>
  <c r="V339" s="1"/>
  <c r="V338" s="1"/>
  <c r="W340"/>
  <c r="W339" s="1"/>
  <c r="W338" s="1"/>
  <c r="X340"/>
  <c r="X339" s="1"/>
  <c r="X338" s="1"/>
  <c r="Y340"/>
  <c r="Y339" s="1"/>
  <c r="Y338" s="1"/>
  <c r="Z340"/>
  <c r="Z339" s="1"/>
  <c r="Z338" s="1"/>
  <c r="AA340"/>
  <c r="AA339" s="1"/>
  <c r="AA338" s="1"/>
  <c r="AB340"/>
  <c r="AB339" s="1"/>
  <c r="AB338" s="1"/>
  <c r="P341"/>
  <c r="P340" s="1"/>
  <c r="P339" s="1"/>
  <c r="P338" s="1"/>
  <c r="O341"/>
  <c r="O340" s="1"/>
  <c r="O339" s="1"/>
  <c r="O338" s="1"/>
  <c r="K341"/>
  <c r="K340" s="1"/>
  <c r="K339" s="1"/>
  <c r="K338" s="1"/>
  <c r="J341"/>
  <c r="J340" s="1"/>
  <c r="J339" s="1"/>
  <c r="J338" s="1"/>
  <c r="P104"/>
  <c r="P103" s="1"/>
  <c r="P102" s="1"/>
  <c r="O104"/>
  <c r="K104"/>
  <c r="J104"/>
  <c r="K103"/>
  <c r="K102" s="1"/>
  <c r="H103"/>
  <c r="H102" s="1"/>
  <c r="I103"/>
  <c r="I102" s="1"/>
  <c r="M103"/>
  <c r="M102" s="1"/>
  <c r="N103"/>
  <c r="N102" s="1"/>
  <c r="Q103"/>
  <c r="Q102" s="1"/>
  <c r="R103"/>
  <c r="R102" s="1"/>
  <c r="S103"/>
  <c r="S102" s="1"/>
  <c r="T103"/>
  <c r="T102" s="1"/>
  <c r="U103"/>
  <c r="U102" s="1"/>
  <c r="V103"/>
  <c r="V102" s="1"/>
  <c r="W103"/>
  <c r="W102" s="1"/>
  <c r="X103"/>
  <c r="X102" s="1"/>
  <c r="Y103"/>
  <c r="Y102" s="1"/>
  <c r="Z103"/>
  <c r="Z102" s="1"/>
  <c r="AA103"/>
  <c r="AA102" s="1"/>
  <c r="AB103"/>
  <c r="AB102" s="1"/>
  <c r="J585"/>
  <c r="K585"/>
  <c r="O585"/>
  <c r="P585"/>
  <c r="J586"/>
  <c r="K586"/>
  <c r="O586"/>
  <c r="P586"/>
  <c r="J587"/>
  <c r="K587"/>
  <c r="O587"/>
  <c r="P587"/>
  <c r="J588"/>
  <c r="K588"/>
  <c r="O588"/>
  <c r="P588"/>
  <c r="C32" i="6"/>
  <c r="G32"/>
  <c r="D35"/>
  <c r="E35"/>
  <c r="F35"/>
  <c r="H35"/>
  <c r="I35"/>
  <c r="J35"/>
  <c r="K35"/>
  <c r="L35"/>
  <c r="M35"/>
  <c r="N35"/>
  <c r="O35"/>
  <c r="P35"/>
  <c r="Q35"/>
  <c r="R35"/>
  <c r="S35"/>
  <c r="T35"/>
  <c r="C36"/>
  <c r="G36"/>
  <c r="C37"/>
  <c r="C35" s="1"/>
  <c r="G37"/>
  <c r="C15"/>
  <c r="G15"/>
  <c r="G10"/>
  <c r="G9" s="1"/>
  <c r="G8" s="1"/>
  <c r="C10"/>
  <c r="C9" s="1"/>
  <c r="C8" s="1"/>
  <c r="D9"/>
  <c r="D8" s="1"/>
  <c r="E9"/>
  <c r="E8" s="1"/>
  <c r="F9"/>
  <c r="F8" s="1"/>
  <c r="H9"/>
  <c r="H8" s="1"/>
  <c r="I9"/>
  <c r="I8" s="1"/>
  <c r="J9"/>
  <c r="J8" s="1"/>
  <c r="K9"/>
  <c r="K8" s="1"/>
  <c r="L9"/>
  <c r="L8" s="1"/>
  <c r="M9"/>
  <c r="M8" s="1"/>
  <c r="N9"/>
  <c r="N8" s="1"/>
  <c r="O9"/>
  <c r="O8" s="1"/>
  <c r="P9"/>
  <c r="P8" s="1"/>
  <c r="Q9"/>
  <c r="Q8" s="1"/>
  <c r="R9"/>
  <c r="R8" s="1"/>
  <c r="S9"/>
  <c r="S8" s="1"/>
  <c r="T9"/>
  <c r="T8" s="1"/>
  <c r="D60"/>
  <c r="E60"/>
  <c r="F60"/>
  <c r="H60"/>
  <c r="I60"/>
  <c r="J60"/>
  <c r="K60"/>
  <c r="L60"/>
  <c r="L59" s="1"/>
  <c r="M60"/>
  <c r="M59" s="1"/>
  <c r="N60"/>
  <c r="N59" s="1"/>
  <c r="O60"/>
  <c r="O59" s="1"/>
  <c r="P60"/>
  <c r="P59" s="1"/>
  <c r="Q60"/>
  <c r="Q59" s="1"/>
  <c r="R60"/>
  <c r="R59" s="1"/>
  <c r="S60"/>
  <c r="S59" s="1"/>
  <c r="T60"/>
  <c r="D46"/>
  <c r="E46"/>
  <c r="F46"/>
  <c r="H46"/>
  <c r="I46"/>
  <c r="J46"/>
  <c r="K46"/>
  <c r="L46"/>
  <c r="M46"/>
  <c r="N46"/>
  <c r="O46"/>
  <c r="P46"/>
  <c r="Q46"/>
  <c r="R46"/>
  <c r="S46"/>
  <c r="T46"/>
  <c r="D12"/>
  <c r="E12"/>
  <c r="E11" s="1"/>
  <c r="E7" s="1"/>
  <c r="E54" s="1"/>
  <c r="F12"/>
  <c r="F11" s="1"/>
  <c r="F7" s="1"/>
  <c r="H12"/>
  <c r="I12"/>
  <c r="I11" s="1"/>
  <c r="I7" s="1"/>
  <c r="I54" s="1"/>
  <c r="J12"/>
  <c r="J11" s="1"/>
  <c r="J7" s="1"/>
  <c r="K12"/>
  <c r="K11" s="1"/>
  <c r="K7" s="1"/>
  <c r="L12"/>
  <c r="L11" s="1"/>
  <c r="L7" s="1"/>
  <c r="M12"/>
  <c r="M11" s="1"/>
  <c r="M7" s="1"/>
  <c r="N12"/>
  <c r="N11" s="1"/>
  <c r="N7" s="1"/>
  <c r="O12"/>
  <c r="O11" s="1"/>
  <c r="O7" s="1"/>
  <c r="P12"/>
  <c r="P11" s="1"/>
  <c r="P7" s="1"/>
  <c r="Q12"/>
  <c r="Q11" s="1"/>
  <c r="Q7" s="1"/>
  <c r="R12"/>
  <c r="R11" s="1"/>
  <c r="R7" s="1"/>
  <c r="S12"/>
  <c r="T12"/>
  <c r="T11" s="1"/>
  <c r="T7" s="1"/>
  <c r="C63"/>
  <c r="G63"/>
  <c r="C16"/>
  <c r="G16"/>
  <c r="C14"/>
  <c r="G14"/>
  <c r="D52"/>
  <c r="E52"/>
  <c r="F52"/>
  <c r="H52"/>
  <c r="I52"/>
  <c r="J52"/>
  <c r="K52"/>
  <c r="L52"/>
  <c r="M52"/>
  <c r="N52"/>
  <c r="O52"/>
  <c r="P52"/>
  <c r="Q52"/>
  <c r="R52"/>
  <c r="S52"/>
  <c r="T52"/>
  <c r="C53"/>
  <c r="C52" s="1"/>
  <c r="G53"/>
  <c r="G52" s="1"/>
  <c r="D38"/>
  <c r="E38"/>
  <c r="F38"/>
  <c r="H38"/>
  <c r="I38"/>
  <c r="J38"/>
  <c r="K38"/>
  <c r="L38"/>
  <c r="M38"/>
  <c r="N38"/>
  <c r="O38"/>
  <c r="P38"/>
  <c r="Q38"/>
  <c r="R38"/>
  <c r="S38"/>
  <c r="T38"/>
  <c r="G39"/>
  <c r="G38" s="1"/>
  <c r="C39"/>
  <c r="C38" s="1"/>
  <c r="G33"/>
  <c r="C30"/>
  <c r="G30"/>
  <c r="C29"/>
  <c r="G29"/>
  <c r="D48"/>
  <c r="E48"/>
  <c r="E45" s="1"/>
  <c r="E44" s="1"/>
  <c r="F48"/>
  <c r="H48"/>
  <c r="H45" s="1"/>
  <c r="H44" s="1"/>
  <c r="I48"/>
  <c r="J48"/>
  <c r="K48"/>
  <c r="L48"/>
  <c r="M48"/>
  <c r="N48"/>
  <c r="O48"/>
  <c r="P48"/>
  <c r="P45" s="1"/>
  <c r="P44" s="1"/>
  <c r="Q48"/>
  <c r="R48"/>
  <c r="S48"/>
  <c r="T48"/>
  <c r="C51"/>
  <c r="G51"/>
  <c r="C50"/>
  <c r="G50"/>
  <c r="G27"/>
  <c r="G26" s="1"/>
  <c r="C27"/>
  <c r="C26" s="1"/>
  <c r="D26"/>
  <c r="E26"/>
  <c r="F26"/>
  <c r="H26"/>
  <c r="H25" s="1"/>
  <c r="I26"/>
  <c r="I25" s="1"/>
  <c r="J26"/>
  <c r="J25" s="1"/>
  <c r="K26"/>
  <c r="L26"/>
  <c r="M26"/>
  <c r="N26"/>
  <c r="O26"/>
  <c r="P26"/>
  <c r="P25" s="1"/>
  <c r="Q26"/>
  <c r="R26"/>
  <c r="S26"/>
  <c r="T26"/>
  <c r="C66"/>
  <c r="G66"/>
  <c r="G69"/>
  <c r="G68" s="1"/>
  <c r="G67" s="1"/>
  <c r="C69"/>
  <c r="C68" s="1"/>
  <c r="C67" s="1"/>
  <c r="T68"/>
  <c r="S68"/>
  <c r="S67" s="1"/>
  <c r="R68"/>
  <c r="R67" s="1"/>
  <c r="Q68"/>
  <c r="Q67" s="1"/>
  <c r="P68"/>
  <c r="P67" s="1"/>
  <c r="O68"/>
  <c r="O67" s="1"/>
  <c r="N68"/>
  <c r="N67" s="1"/>
  <c r="M68"/>
  <c r="M67" s="1"/>
  <c r="L68"/>
  <c r="L67" s="1"/>
  <c r="K68"/>
  <c r="K67" s="1"/>
  <c r="J68"/>
  <c r="J67" s="1"/>
  <c r="I68"/>
  <c r="I67" s="1"/>
  <c r="H68"/>
  <c r="H67" s="1"/>
  <c r="F68"/>
  <c r="F67" s="1"/>
  <c r="E68"/>
  <c r="E67" s="1"/>
  <c r="D68"/>
  <c r="D67" s="1"/>
  <c r="T67"/>
  <c r="G65"/>
  <c r="C65"/>
  <c r="G64"/>
  <c r="C64"/>
  <c r="G62"/>
  <c r="C62"/>
  <c r="G61"/>
  <c r="G60" s="1"/>
  <c r="C61"/>
  <c r="K59"/>
  <c r="K70" s="1"/>
  <c r="J59"/>
  <c r="J70" s="1"/>
  <c r="I59"/>
  <c r="I70" s="1"/>
  <c r="H59"/>
  <c r="H70" s="1"/>
  <c r="F59"/>
  <c r="F70" s="1"/>
  <c r="E59"/>
  <c r="E70" s="1"/>
  <c r="D59"/>
  <c r="D70" s="1"/>
  <c r="T59"/>
  <c r="T70" s="1"/>
  <c r="G49"/>
  <c r="C49"/>
  <c r="G47"/>
  <c r="G46" s="1"/>
  <c r="C47"/>
  <c r="C46" s="1"/>
  <c r="G43"/>
  <c r="G42" s="1"/>
  <c r="G41" s="1"/>
  <c r="G40" s="1"/>
  <c r="C43"/>
  <c r="C42" s="1"/>
  <c r="C41" s="1"/>
  <c r="C40" s="1"/>
  <c r="T42"/>
  <c r="S42"/>
  <c r="S41" s="1"/>
  <c r="S40" s="1"/>
  <c r="R42"/>
  <c r="R41" s="1"/>
  <c r="R40" s="1"/>
  <c r="Q42"/>
  <c r="Q41" s="1"/>
  <c r="Q40" s="1"/>
  <c r="P42"/>
  <c r="P41" s="1"/>
  <c r="P40" s="1"/>
  <c r="O42"/>
  <c r="O41" s="1"/>
  <c r="O40" s="1"/>
  <c r="N42"/>
  <c r="N41" s="1"/>
  <c r="N40" s="1"/>
  <c r="M42"/>
  <c r="M41" s="1"/>
  <c r="M40" s="1"/>
  <c r="L42"/>
  <c r="L41" s="1"/>
  <c r="L40" s="1"/>
  <c r="K42"/>
  <c r="K41" s="1"/>
  <c r="K40" s="1"/>
  <c r="J42"/>
  <c r="J41" s="1"/>
  <c r="J40" s="1"/>
  <c r="I42"/>
  <c r="I41" s="1"/>
  <c r="I40" s="1"/>
  <c r="H42"/>
  <c r="H41" s="1"/>
  <c r="H40" s="1"/>
  <c r="F42"/>
  <c r="F41" s="1"/>
  <c r="F40" s="1"/>
  <c r="E42"/>
  <c r="E41" s="1"/>
  <c r="E40" s="1"/>
  <c r="D42"/>
  <c r="D41" s="1"/>
  <c r="D40" s="1"/>
  <c r="T41"/>
  <c r="T40" s="1"/>
  <c r="G31"/>
  <c r="C31"/>
  <c r="G21"/>
  <c r="C21"/>
  <c r="T18"/>
  <c r="S18"/>
  <c r="R18"/>
  <c r="Q18"/>
  <c r="P18"/>
  <c r="O18"/>
  <c r="N18"/>
  <c r="M18"/>
  <c r="L18"/>
  <c r="K18"/>
  <c r="J18"/>
  <c r="I18"/>
  <c r="H18"/>
  <c r="F18"/>
  <c r="E18"/>
  <c r="D18"/>
  <c r="G13"/>
  <c r="C13"/>
  <c r="S11"/>
  <c r="S7" s="1"/>
  <c r="H11"/>
  <c r="H7" s="1"/>
  <c r="H54" s="1"/>
  <c r="D11"/>
  <c r="D7" s="1"/>
  <c r="D54" s="1"/>
  <c r="O54" i="2"/>
  <c r="O56"/>
  <c r="O59"/>
  <c r="O60"/>
  <c r="O71"/>
  <c r="O76"/>
  <c r="O81"/>
  <c r="H613"/>
  <c r="I613"/>
  <c r="J1243"/>
  <c r="K1243"/>
  <c r="O1243"/>
  <c r="P1243"/>
  <c r="P76"/>
  <c r="K76"/>
  <c r="K71"/>
  <c r="P71"/>
  <c r="P60"/>
  <c r="P61"/>
  <c r="P57"/>
  <c r="P58"/>
  <c r="P59"/>
  <c r="P54"/>
  <c r="P55"/>
  <c r="P56"/>
  <c r="K60"/>
  <c r="K61"/>
  <c r="K54"/>
  <c r="K55"/>
  <c r="K56"/>
  <c r="K57"/>
  <c r="K58"/>
  <c r="K59"/>
  <c r="K53"/>
  <c r="K39"/>
  <c r="K25"/>
  <c r="K26"/>
  <c r="K27"/>
  <c r="K24"/>
  <c r="K23" s="1"/>
  <c r="P25"/>
  <c r="P26"/>
  <c r="P24"/>
  <c r="H271"/>
  <c r="I271"/>
  <c r="M271"/>
  <c r="N271"/>
  <c r="Q271"/>
  <c r="R271"/>
  <c r="S271"/>
  <c r="T271"/>
  <c r="U271"/>
  <c r="V271"/>
  <c r="W271"/>
  <c r="X271"/>
  <c r="Y271"/>
  <c r="Z271"/>
  <c r="AA271"/>
  <c r="AB271"/>
  <c r="H1176"/>
  <c r="I1176"/>
  <c r="M1176"/>
  <c r="N1176"/>
  <c r="Q1176"/>
  <c r="R1176"/>
  <c r="S1176"/>
  <c r="T1176"/>
  <c r="U1176"/>
  <c r="V1176"/>
  <c r="W1176"/>
  <c r="X1176"/>
  <c r="Y1176"/>
  <c r="Z1176"/>
  <c r="AA1176"/>
  <c r="AB1176"/>
  <c r="H80"/>
  <c r="I80"/>
  <c r="M80"/>
  <c r="N80"/>
  <c r="Q80"/>
  <c r="R80"/>
  <c r="S80"/>
  <c r="T80"/>
  <c r="U80"/>
  <c r="V80"/>
  <c r="W80"/>
  <c r="X80"/>
  <c r="Y80"/>
  <c r="Z80"/>
  <c r="AA80"/>
  <c r="AB80"/>
  <c r="H23"/>
  <c r="I23"/>
  <c r="L23"/>
  <c r="M23"/>
  <c r="N23"/>
  <c r="Q23"/>
  <c r="R23"/>
  <c r="S23"/>
  <c r="T23"/>
  <c r="U23"/>
  <c r="V23"/>
  <c r="W23"/>
  <c r="X23"/>
  <c r="Y23"/>
  <c r="Z23"/>
  <c r="AA23"/>
  <c r="AB23"/>
  <c r="H12"/>
  <c r="I12"/>
  <c r="M12"/>
  <c r="N12"/>
  <c r="Q12"/>
  <c r="R12"/>
  <c r="S12"/>
  <c r="T12"/>
  <c r="U12"/>
  <c r="V12"/>
  <c r="W12"/>
  <c r="X12"/>
  <c r="Y12"/>
  <c r="Z12"/>
  <c r="AA12"/>
  <c r="AB12"/>
  <c r="J280"/>
  <c r="K280"/>
  <c r="O280"/>
  <c r="P280"/>
  <c r="J273"/>
  <c r="K273"/>
  <c r="O273"/>
  <c r="P273"/>
  <c r="J275"/>
  <c r="K275"/>
  <c r="O275"/>
  <c r="P275"/>
  <c r="J1331"/>
  <c r="K1331"/>
  <c r="O1331"/>
  <c r="P1331"/>
  <c r="J1332"/>
  <c r="K1332"/>
  <c r="O1332"/>
  <c r="P1332"/>
  <c r="J1333"/>
  <c r="K1333"/>
  <c r="O1333"/>
  <c r="P1333"/>
  <c r="P1217"/>
  <c r="O1217"/>
  <c r="K1217"/>
  <c r="J1217"/>
  <c r="P1216"/>
  <c r="O1216"/>
  <c r="K1216"/>
  <c r="J1216"/>
  <c r="P1215"/>
  <c r="O1215"/>
  <c r="K1215"/>
  <c r="J1215"/>
  <c r="J1208"/>
  <c r="K1208"/>
  <c r="O1208"/>
  <c r="P1208"/>
  <c r="J1209"/>
  <c r="K1209"/>
  <c r="O1209"/>
  <c r="P1209"/>
  <c r="J1210"/>
  <c r="K1210"/>
  <c r="O1210"/>
  <c r="P1210"/>
  <c r="J959"/>
  <c r="K959"/>
  <c r="O959"/>
  <c r="P959"/>
  <c r="J960"/>
  <c r="K960"/>
  <c r="O960"/>
  <c r="P960"/>
  <c r="J961"/>
  <c r="K961"/>
  <c r="O961"/>
  <c r="P961"/>
  <c r="J851"/>
  <c r="K851"/>
  <c r="O851"/>
  <c r="P851"/>
  <c r="J852"/>
  <c r="K852"/>
  <c r="O852"/>
  <c r="P852"/>
  <c r="J853"/>
  <c r="K853"/>
  <c r="O853"/>
  <c r="P853"/>
  <c r="J1180"/>
  <c r="K1180"/>
  <c r="O1180"/>
  <c r="P1180"/>
  <c r="J1183"/>
  <c r="K1183"/>
  <c r="O1183"/>
  <c r="P1183"/>
  <c r="J1178"/>
  <c r="K1178"/>
  <c r="O1178"/>
  <c r="P1178"/>
  <c r="J89"/>
  <c r="K89"/>
  <c r="O89"/>
  <c r="P89"/>
  <c r="J90"/>
  <c r="K90"/>
  <c r="O90"/>
  <c r="P90"/>
  <c r="J85"/>
  <c r="K85"/>
  <c r="O85"/>
  <c r="P85"/>
  <c r="J86"/>
  <c r="K86"/>
  <c r="O86"/>
  <c r="P86"/>
  <c r="J82"/>
  <c r="K82"/>
  <c r="O82"/>
  <c r="P82"/>
  <c r="J83"/>
  <c r="K83"/>
  <c r="O83"/>
  <c r="P83"/>
  <c r="H38"/>
  <c r="Q38"/>
  <c r="R38"/>
  <c r="M38"/>
  <c r="N38"/>
  <c r="I38"/>
  <c r="T38"/>
  <c r="U38"/>
  <c r="V38"/>
  <c r="W38"/>
  <c r="X38"/>
  <c r="Y38"/>
  <c r="Z38"/>
  <c r="AA38"/>
  <c r="AB38"/>
  <c r="S38"/>
  <c r="J49"/>
  <c r="K49"/>
  <c r="O49"/>
  <c r="P49"/>
  <c r="J50"/>
  <c r="K50"/>
  <c r="O50"/>
  <c r="P50"/>
  <c r="J43"/>
  <c r="K43"/>
  <c r="O43"/>
  <c r="P43"/>
  <c r="J44"/>
  <c r="K44"/>
  <c r="O44"/>
  <c r="P44"/>
  <c r="J40"/>
  <c r="K40"/>
  <c r="O40"/>
  <c r="P40"/>
  <c r="J41"/>
  <c r="K41"/>
  <c r="O41"/>
  <c r="P41"/>
  <c r="J30"/>
  <c r="K30"/>
  <c r="O30"/>
  <c r="P30"/>
  <c r="J29"/>
  <c r="K29"/>
  <c r="O29"/>
  <c r="P29"/>
  <c r="J27"/>
  <c r="O27"/>
  <c r="J25"/>
  <c r="O25"/>
  <c r="J19"/>
  <c r="K19"/>
  <c r="O19"/>
  <c r="P19"/>
  <c r="J16"/>
  <c r="K16"/>
  <c r="O16"/>
  <c r="P16"/>
  <c r="J14"/>
  <c r="K14"/>
  <c r="O14"/>
  <c r="P14"/>
  <c r="AC62" i="5"/>
  <c r="AB62"/>
  <c r="I64"/>
  <c r="H62"/>
  <c r="G62"/>
  <c r="G12"/>
  <c r="G10" s="1"/>
  <c r="AC12"/>
  <c r="AB12"/>
  <c r="Z12"/>
  <c r="Y12"/>
  <c r="Y10" s="1"/>
  <c r="W12"/>
  <c r="W10" s="1"/>
  <c r="V12"/>
  <c r="T12"/>
  <c r="S12"/>
  <c r="S10" s="1"/>
  <c r="Q12"/>
  <c r="P12"/>
  <c r="K12"/>
  <c r="K10" s="1"/>
  <c r="J12"/>
  <c r="J10" s="1"/>
  <c r="H12"/>
  <c r="H10" s="1"/>
  <c r="B16"/>
  <c r="C16"/>
  <c r="I16"/>
  <c r="O66"/>
  <c r="L66"/>
  <c r="C66"/>
  <c r="B66"/>
  <c r="AC65"/>
  <c r="AB65"/>
  <c r="Z65"/>
  <c r="Y65"/>
  <c r="W65"/>
  <c r="V65"/>
  <c r="T65"/>
  <c r="S65"/>
  <c r="Q65"/>
  <c r="P65"/>
  <c r="N65"/>
  <c r="M65"/>
  <c r="K65"/>
  <c r="J65"/>
  <c r="H65"/>
  <c r="G65"/>
  <c r="F65"/>
  <c r="E65"/>
  <c r="C65"/>
  <c r="N64"/>
  <c r="M64"/>
  <c r="C64"/>
  <c r="AD63"/>
  <c r="AA63"/>
  <c r="X63"/>
  <c r="U63"/>
  <c r="R63"/>
  <c r="N63"/>
  <c r="M63"/>
  <c r="B63" s="1"/>
  <c r="L63"/>
  <c r="I63"/>
  <c r="Z62"/>
  <c r="Y62"/>
  <c r="W62"/>
  <c r="V62"/>
  <c r="T62"/>
  <c r="S62"/>
  <c r="Q62"/>
  <c r="P62"/>
  <c r="M62"/>
  <c r="K62"/>
  <c r="J62"/>
  <c r="I62"/>
  <c r="F62"/>
  <c r="E62"/>
  <c r="AD61"/>
  <c r="AA61"/>
  <c r="X61"/>
  <c r="U61"/>
  <c r="R61"/>
  <c r="N61"/>
  <c r="M61"/>
  <c r="I61"/>
  <c r="B61"/>
  <c r="AD60"/>
  <c r="AA60"/>
  <c r="X60"/>
  <c r="U60"/>
  <c r="R60"/>
  <c r="N60"/>
  <c r="M60"/>
  <c r="I60"/>
  <c r="B60"/>
  <c r="AD59"/>
  <c r="AA59"/>
  <c r="X59"/>
  <c r="U59"/>
  <c r="R59"/>
  <c r="N59"/>
  <c r="M59"/>
  <c r="B59" s="1"/>
  <c r="L59"/>
  <c r="I59"/>
  <c r="AD58"/>
  <c r="AA58"/>
  <c r="X58"/>
  <c r="U58"/>
  <c r="R58"/>
  <c r="N58"/>
  <c r="C58" s="1"/>
  <c r="M58"/>
  <c r="M57" s="1"/>
  <c r="I58"/>
  <c r="B58"/>
  <c r="AC57"/>
  <c r="AB57"/>
  <c r="Z57"/>
  <c r="Y57"/>
  <c r="W57"/>
  <c r="V57"/>
  <c r="T57"/>
  <c r="S57"/>
  <c r="U57" s="1"/>
  <c r="Q57"/>
  <c r="P57"/>
  <c r="K57"/>
  <c r="J57"/>
  <c r="H57"/>
  <c r="G57"/>
  <c r="F57"/>
  <c r="E57"/>
  <c r="AD56"/>
  <c r="AA56"/>
  <c r="X56"/>
  <c r="U56"/>
  <c r="R56"/>
  <c r="N56"/>
  <c r="M56"/>
  <c r="B56" s="1"/>
  <c r="L56"/>
  <c r="I56"/>
  <c r="C56"/>
  <c r="AD55"/>
  <c r="AA55"/>
  <c r="X55"/>
  <c r="U55"/>
  <c r="R55"/>
  <c r="N55"/>
  <c r="M55"/>
  <c r="B55" s="1"/>
  <c r="B54" s="1"/>
  <c r="L55"/>
  <c r="I55"/>
  <c r="AC54"/>
  <c r="AD54" s="1"/>
  <c r="AB54"/>
  <c r="Z54"/>
  <c r="Y54"/>
  <c r="W54"/>
  <c r="V54"/>
  <c r="T54"/>
  <c r="S54"/>
  <c r="Q54"/>
  <c r="R54" s="1"/>
  <c r="P54"/>
  <c r="K54"/>
  <c r="J54"/>
  <c r="H54"/>
  <c r="G54"/>
  <c r="F54"/>
  <c r="E54"/>
  <c r="AD53"/>
  <c r="AA53"/>
  <c r="X53"/>
  <c r="U53"/>
  <c r="R53"/>
  <c r="N53"/>
  <c r="C53" s="1"/>
  <c r="M53"/>
  <c r="I53"/>
  <c r="B53"/>
  <c r="AD52"/>
  <c r="AA52"/>
  <c r="X52"/>
  <c r="U52"/>
  <c r="R52"/>
  <c r="N52"/>
  <c r="C52" s="1"/>
  <c r="M52"/>
  <c r="L52"/>
  <c r="I52"/>
  <c r="B52"/>
  <c r="AD51"/>
  <c r="AA51"/>
  <c r="X51"/>
  <c r="U51"/>
  <c r="R51"/>
  <c r="N51"/>
  <c r="C51" s="1"/>
  <c r="M51"/>
  <c r="B51" s="1"/>
  <c r="I51"/>
  <c r="AD50"/>
  <c r="AA50"/>
  <c r="X50"/>
  <c r="U50"/>
  <c r="R50"/>
  <c r="I50"/>
  <c r="C50"/>
  <c r="B50"/>
  <c r="AD49"/>
  <c r="AA49"/>
  <c r="X49"/>
  <c r="U49"/>
  <c r="R49"/>
  <c r="N49"/>
  <c r="C49" s="1"/>
  <c r="M49"/>
  <c r="I49"/>
  <c r="B49"/>
  <c r="AD48"/>
  <c r="AA48"/>
  <c r="X48"/>
  <c r="U48"/>
  <c r="R48"/>
  <c r="N48"/>
  <c r="C48" s="1"/>
  <c r="M48"/>
  <c r="I48"/>
  <c r="B48"/>
  <c r="AC47"/>
  <c r="AB47"/>
  <c r="AD47" s="1"/>
  <c r="Z47"/>
  <c r="Y47"/>
  <c r="W47"/>
  <c r="V47"/>
  <c r="T47"/>
  <c r="S47"/>
  <c r="Q47"/>
  <c r="P47"/>
  <c r="R47" s="1"/>
  <c r="K47"/>
  <c r="J47"/>
  <c r="H47"/>
  <c r="G47"/>
  <c r="F47"/>
  <c r="E47"/>
  <c r="AD46"/>
  <c r="AA46"/>
  <c r="X46"/>
  <c r="U46"/>
  <c r="R46"/>
  <c r="N46"/>
  <c r="M46"/>
  <c r="L46"/>
  <c r="I46"/>
  <c r="C46"/>
  <c r="AD45"/>
  <c r="AA45"/>
  <c r="X45"/>
  <c r="U45"/>
  <c r="R45"/>
  <c r="N45"/>
  <c r="O45" s="1"/>
  <c r="M45"/>
  <c r="I45"/>
  <c r="B45"/>
  <c r="AD44"/>
  <c r="AA44"/>
  <c r="X44"/>
  <c r="U44"/>
  <c r="R44"/>
  <c r="N44"/>
  <c r="M44"/>
  <c r="B44" s="1"/>
  <c r="L44"/>
  <c r="I44"/>
  <c r="AC43"/>
  <c r="AB43"/>
  <c r="Z43"/>
  <c r="Y43"/>
  <c r="AA43" s="1"/>
  <c r="W43"/>
  <c r="V43"/>
  <c r="T43"/>
  <c r="S43"/>
  <c r="U43" s="1"/>
  <c r="Q43"/>
  <c r="P43"/>
  <c r="K43"/>
  <c r="J43"/>
  <c r="H43"/>
  <c r="G43"/>
  <c r="F43"/>
  <c r="E43"/>
  <c r="AD42"/>
  <c r="AA42"/>
  <c r="X42"/>
  <c r="U42"/>
  <c r="R42"/>
  <c r="N42"/>
  <c r="M42"/>
  <c r="B42" s="1"/>
  <c r="L42"/>
  <c r="I42"/>
  <c r="AD41"/>
  <c r="AA41"/>
  <c r="X41"/>
  <c r="U41"/>
  <c r="R41"/>
  <c r="N41"/>
  <c r="M41"/>
  <c r="L41"/>
  <c r="I41"/>
  <c r="C41"/>
  <c r="AD40"/>
  <c r="AA40"/>
  <c r="X40"/>
  <c r="U40"/>
  <c r="R40"/>
  <c r="N40"/>
  <c r="M40"/>
  <c r="B40" s="1"/>
  <c r="I40"/>
  <c r="C40"/>
  <c r="AD39"/>
  <c r="AA39"/>
  <c r="X39"/>
  <c r="U39"/>
  <c r="R39"/>
  <c r="N39"/>
  <c r="C39" s="1"/>
  <c r="M39"/>
  <c r="B39" s="1"/>
  <c r="I39"/>
  <c r="AC38"/>
  <c r="AB38"/>
  <c r="Z38"/>
  <c r="Y38"/>
  <c r="W38"/>
  <c r="V38"/>
  <c r="T38"/>
  <c r="U38" s="1"/>
  <c r="S38"/>
  <c r="Q38"/>
  <c r="P38"/>
  <c r="K38"/>
  <c r="J38"/>
  <c r="H38"/>
  <c r="G38"/>
  <c r="F38"/>
  <c r="E38"/>
  <c r="AD37"/>
  <c r="AA37"/>
  <c r="X37"/>
  <c r="U37"/>
  <c r="R37"/>
  <c r="N37"/>
  <c r="C37" s="1"/>
  <c r="M37"/>
  <c r="B37" s="1"/>
  <c r="L37"/>
  <c r="I37"/>
  <c r="AD36"/>
  <c r="AA36"/>
  <c r="X36"/>
  <c r="U36"/>
  <c r="R36"/>
  <c r="N36"/>
  <c r="C36" s="1"/>
  <c r="M36"/>
  <c r="L36"/>
  <c r="I36"/>
  <c r="AD35"/>
  <c r="AA35"/>
  <c r="X35"/>
  <c r="U35"/>
  <c r="R35"/>
  <c r="N35"/>
  <c r="M35"/>
  <c r="I35"/>
  <c r="B35"/>
  <c r="AC34"/>
  <c r="AB34"/>
  <c r="Z34"/>
  <c r="Y34"/>
  <c r="W34"/>
  <c r="V34"/>
  <c r="T34"/>
  <c r="S34"/>
  <c r="Q34"/>
  <c r="P34"/>
  <c r="K34"/>
  <c r="J34"/>
  <c r="H34"/>
  <c r="G34"/>
  <c r="F34"/>
  <c r="E34"/>
  <c r="AD33"/>
  <c r="AA33"/>
  <c r="X33"/>
  <c r="U33"/>
  <c r="R33"/>
  <c r="N33"/>
  <c r="N32" s="1"/>
  <c r="M33"/>
  <c r="L33"/>
  <c r="I33"/>
  <c r="C33"/>
  <c r="AC32"/>
  <c r="AB32"/>
  <c r="Z32"/>
  <c r="Y32"/>
  <c r="W32"/>
  <c r="V32"/>
  <c r="T32"/>
  <c r="S32"/>
  <c r="Q32"/>
  <c r="P32"/>
  <c r="K32"/>
  <c r="J32"/>
  <c r="H32"/>
  <c r="G32"/>
  <c r="F32"/>
  <c r="E32"/>
  <c r="AD31"/>
  <c r="AA31"/>
  <c r="X31"/>
  <c r="U31"/>
  <c r="R31"/>
  <c r="N31"/>
  <c r="M31"/>
  <c r="L31"/>
  <c r="I31"/>
  <c r="C31"/>
  <c r="AD30"/>
  <c r="AA30"/>
  <c r="X30"/>
  <c r="U30"/>
  <c r="R30"/>
  <c r="N30"/>
  <c r="M30"/>
  <c r="I30"/>
  <c r="B30"/>
  <c r="N29"/>
  <c r="M29"/>
  <c r="B29" s="1"/>
  <c r="L29"/>
  <c r="I29"/>
  <c r="AD28"/>
  <c r="AA28"/>
  <c r="X28"/>
  <c r="U28"/>
  <c r="R28"/>
  <c r="N28"/>
  <c r="M28"/>
  <c r="B28" s="1"/>
  <c r="I28"/>
  <c r="C28"/>
  <c r="AD27"/>
  <c r="AA27"/>
  <c r="X27"/>
  <c r="U27"/>
  <c r="R27"/>
  <c r="N27"/>
  <c r="C27" s="1"/>
  <c r="M27"/>
  <c r="B27" s="1"/>
  <c r="I27"/>
  <c r="N26"/>
  <c r="C26" s="1"/>
  <c r="M26"/>
  <c r="B26" s="1"/>
  <c r="AD25"/>
  <c r="AA25"/>
  <c r="X25"/>
  <c r="U25"/>
  <c r="R25"/>
  <c r="N25"/>
  <c r="C25" s="1"/>
  <c r="M25"/>
  <c r="I25"/>
  <c r="B25"/>
  <c r="AC24"/>
  <c r="AB24"/>
  <c r="Z24"/>
  <c r="Y24"/>
  <c r="W24"/>
  <c r="V24"/>
  <c r="T24"/>
  <c r="S24"/>
  <c r="Q24"/>
  <c r="P24"/>
  <c r="P23" s="1"/>
  <c r="K24"/>
  <c r="J24"/>
  <c r="H24"/>
  <c r="G24"/>
  <c r="F24"/>
  <c r="E24"/>
  <c r="AD22"/>
  <c r="AA22"/>
  <c r="X22"/>
  <c r="U22"/>
  <c r="R22"/>
  <c r="N22"/>
  <c r="C22" s="1"/>
  <c r="M22"/>
  <c r="B22" s="1"/>
  <c r="I22"/>
  <c r="R21"/>
  <c r="N21"/>
  <c r="M21"/>
  <c r="B21" s="1"/>
  <c r="L21"/>
  <c r="I21"/>
  <c r="R20"/>
  <c r="N20"/>
  <c r="M20"/>
  <c r="O20" s="1"/>
  <c r="L20"/>
  <c r="I20"/>
  <c r="C20"/>
  <c r="AD19"/>
  <c r="AA19"/>
  <c r="U19"/>
  <c r="R19"/>
  <c r="N19"/>
  <c r="C19" s="1"/>
  <c r="M19"/>
  <c r="L19"/>
  <c r="I19"/>
  <c r="AD18"/>
  <c r="AA18"/>
  <c r="X18"/>
  <c r="U18"/>
  <c r="R18"/>
  <c r="N18"/>
  <c r="M18"/>
  <c r="B18" s="1"/>
  <c r="L18"/>
  <c r="I18"/>
  <c r="AD17"/>
  <c r="AA17"/>
  <c r="X17"/>
  <c r="U17"/>
  <c r="R17"/>
  <c r="N17"/>
  <c r="M17"/>
  <c r="L17"/>
  <c r="I17"/>
  <c r="C17"/>
  <c r="AD15"/>
  <c r="AA15"/>
  <c r="X15"/>
  <c r="U15"/>
  <c r="R15"/>
  <c r="N15"/>
  <c r="O15" s="1"/>
  <c r="M15"/>
  <c r="B15" s="1"/>
  <c r="L15"/>
  <c r="I15"/>
  <c r="C15"/>
  <c r="AD14"/>
  <c r="AA14"/>
  <c r="X14"/>
  <c r="U14"/>
  <c r="R14"/>
  <c r="N14"/>
  <c r="M14"/>
  <c r="B14" s="1"/>
  <c r="L14"/>
  <c r="I14"/>
  <c r="C14"/>
  <c r="AD12"/>
  <c r="X12"/>
  <c r="AC10"/>
  <c r="Q10"/>
  <c r="F10"/>
  <c r="E10"/>
  <c r="AD9"/>
  <c r="AA9"/>
  <c r="X9"/>
  <c r="U9"/>
  <c r="R9"/>
  <c r="N9"/>
  <c r="M9"/>
  <c r="B9" s="1"/>
  <c r="L9"/>
  <c r="I9"/>
  <c r="AD8"/>
  <c r="AA8"/>
  <c r="X8"/>
  <c r="U8"/>
  <c r="R8"/>
  <c r="N8"/>
  <c r="C8" s="1"/>
  <c r="M8"/>
  <c r="L8"/>
  <c r="I8"/>
  <c r="AC6"/>
  <c r="AB6"/>
  <c r="Z6"/>
  <c r="Y6"/>
  <c r="W6"/>
  <c r="V6"/>
  <c r="T6"/>
  <c r="S6"/>
  <c r="Q6"/>
  <c r="P6"/>
  <c r="K6"/>
  <c r="H6"/>
  <c r="G6"/>
  <c r="F6"/>
  <c r="E6"/>
  <c r="J45" i="6" l="1"/>
  <c r="J44" s="1"/>
  <c r="J54"/>
  <c r="T25"/>
  <c r="T54" s="1"/>
  <c r="T45"/>
  <c r="T44" s="1"/>
  <c r="N70"/>
  <c r="G28"/>
  <c r="S70"/>
  <c r="O70"/>
  <c r="M70"/>
  <c r="C28"/>
  <c r="P70"/>
  <c r="L25"/>
  <c r="L45"/>
  <c r="L44" s="1"/>
  <c r="L70"/>
  <c r="K25"/>
  <c r="G19"/>
  <c r="G18" s="1"/>
  <c r="C19"/>
  <c r="C18" s="1"/>
  <c r="R45"/>
  <c r="R44" s="1"/>
  <c r="R70"/>
  <c r="Q70"/>
  <c r="C60"/>
  <c r="C59" s="1"/>
  <c r="C70" s="1"/>
  <c r="O25"/>
  <c r="AB23" i="5"/>
  <c r="N12"/>
  <c r="O14"/>
  <c r="O60"/>
  <c r="R62"/>
  <c r="X62"/>
  <c r="O28"/>
  <c r="U32"/>
  <c r="O35"/>
  <c r="L38"/>
  <c r="N38"/>
  <c r="I47"/>
  <c r="D48"/>
  <c r="I54"/>
  <c r="O59"/>
  <c r="O61"/>
  <c r="O65"/>
  <c r="AA57"/>
  <c r="AA38"/>
  <c r="O33"/>
  <c r="AA24"/>
  <c r="X54"/>
  <c r="O41"/>
  <c r="O30"/>
  <c r="C29"/>
  <c r="O29"/>
  <c r="Q5"/>
  <c r="R12"/>
  <c r="L57"/>
  <c r="L32"/>
  <c r="D16"/>
  <c r="B47"/>
  <c r="I34"/>
  <c r="M6" i="8"/>
  <c r="M205" s="1"/>
  <c r="H205"/>
  <c r="G688" i="2"/>
  <c r="G687" s="1"/>
  <c r="G686" s="1"/>
  <c r="AA97"/>
  <c r="AA96" s="1"/>
  <c r="Y97"/>
  <c r="Y96" s="1"/>
  <c r="W97"/>
  <c r="W96" s="1"/>
  <c r="U97"/>
  <c r="U96" s="1"/>
  <c r="S97"/>
  <c r="S96" s="1"/>
  <c r="Q97"/>
  <c r="Q96" s="1"/>
  <c r="M97"/>
  <c r="M96" s="1"/>
  <c r="H97"/>
  <c r="H96" s="1"/>
  <c r="AB97"/>
  <c r="AB96" s="1"/>
  <c r="Z97"/>
  <c r="Z96" s="1"/>
  <c r="X97"/>
  <c r="X96" s="1"/>
  <c r="V97"/>
  <c r="V96" s="1"/>
  <c r="T97"/>
  <c r="T96" s="1"/>
  <c r="R97"/>
  <c r="R96" s="1"/>
  <c r="K97"/>
  <c r="K96" s="1"/>
  <c r="P97"/>
  <c r="P96" s="1"/>
  <c r="N97"/>
  <c r="N96" s="1"/>
  <c r="I97"/>
  <c r="I96" s="1"/>
  <c r="G616"/>
  <c r="G1220"/>
  <c r="G1219" s="1"/>
  <c r="G1218" s="1"/>
  <c r="C133" i="7"/>
  <c r="C120" s="1"/>
  <c r="D119"/>
  <c r="M107"/>
  <c r="H102"/>
  <c r="H61"/>
  <c r="M65"/>
  <c r="M37"/>
  <c r="H36"/>
  <c r="K120"/>
  <c r="K133"/>
  <c r="L133"/>
  <c r="L120" s="1"/>
  <c r="G120"/>
  <c r="G133"/>
  <c r="M91"/>
  <c r="H90"/>
  <c r="M90" s="1"/>
  <c r="M81"/>
  <c r="H80"/>
  <c r="F133"/>
  <c r="F120" s="1"/>
  <c r="J133"/>
  <c r="J120" s="1"/>
  <c r="E120"/>
  <c r="E133"/>
  <c r="M7"/>
  <c r="H6"/>
  <c r="M6" s="1"/>
  <c r="G592" i="2"/>
  <c r="G591" s="1"/>
  <c r="G590" s="1"/>
  <c r="G589" s="1"/>
  <c r="L592"/>
  <c r="L591" s="1"/>
  <c r="L590" s="1"/>
  <c r="L589" s="1"/>
  <c r="G381"/>
  <c r="G417"/>
  <c r="G416" s="1"/>
  <c r="G415" s="1"/>
  <c r="G414" s="1"/>
  <c r="G531"/>
  <c r="G530" s="1"/>
  <c r="G529" s="1"/>
  <c r="G528" s="1"/>
  <c r="L688"/>
  <c r="L687" s="1"/>
  <c r="L686" s="1"/>
  <c r="J530"/>
  <c r="J529" s="1"/>
  <c r="J528" s="1"/>
  <c r="G376"/>
  <c r="G375" s="1"/>
  <c r="G374" s="1"/>
  <c r="G373" s="1"/>
  <c r="L376"/>
  <c r="L375" s="1"/>
  <c r="L374" s="1"/>
  <c r="L373" s="1"/>
  <c r="G535"/>
  <c r="G534" s="1"/>
  <c r="G533" s="1"/>
  <c r="G532" s="1"/>
  <c r="L535"/>
  <c r="L534" s="1"/>
  <c r="L533" s="1"/>
  <c r="L532" s="1"/>
  <c r="L540"/>
  <c r="J591"/>
  <c r="J590" s="1"/>
  <c r="J589" s="1"/>
  <c r="L616"/>
  <c r="G540"/>
  <c r="J534"/>
  <c r="J533" s="1"/>
  <c r="J532" s="1"/>
  <c r="G380"/>
  <c r="L380"/>
  <c r="K379"/>
  <c r="K378" s="1"/>
  <c r="K377" s="1"/>
  <c r="L531"/>
  <c r="L530" s="1"/>
  <c r="L529" s="1"/>
  <c r="L528" s="1"/>
  <c r="O530"/>
  <c r="O529" s="1"/>
  <c r="O528" s="1"/>
  <c r="J379"/>
  <c r="J378" s="1"/>
  <c r="J377" s="1"/>
  <c r="L417"/>
  <c r="L416" s="1"/>
  <c r="L415" s="1"/>
  <c r="L414" s="1"/>
  <c r="O416"/>
  <c r="O415" s="1"/>
  <c r="O414" s="1"/>
  <c r="O379"/>
  <c r="O378" s="1"/>
  <c r="O377" s="1"/>
  <c r="G104"/>
  <c r="G103" s="1"/>
  <c r="G102" s="1"/>
  <c r="L104"/>
  <c r="L103" s="1"/>
  <c r="L102" s="1"/>
  <c r="G353"/>
  <c r="G352" s="1"/>
  <c r="G351" s="1"/>
  <c r="G350" s="1"/>
  <c r="L353"/>
  <c r="L352" s="1"/>
  <c r="L351" s="1"/>
  <c r="L350" s="1"/>
  <c r="O375"/>
  <c r="O374" s="1"/>
  <c r="O373" s="1"/>
  <c r="L381"/>
  <c r="J375"/>
  <c r="J374" s="1"/>
  <c r="J373" s="1"/>
  <c r="L362"/>
  <c r="L361" s="1"/>
  <c r="L360" s="1"/>
  <c r="L359" s="1"/>
  <c r="J352"/>
  <c r="J351" s="1"/>
  <c r="J350" s="1"/>
  <c r="G362"/>
  <c r="G361" s="1"/>
  <c r="G360" s="1"/>
  <c r="G359" s="1"/>
  <c r="O352"/>
  <c r="O351" s="1"/>
  <c r="O350" s="1"/>
  <c r="O361"/>
  <c r="O360" s="1"/>
  <c r="O359" s="1"/>
  <c r="G1243"/>
  <c r="L588"/>
  <c r="L587"/>
  <c r="L586"/>
  <c r="L585"/>
  <c r="J103"/>
  <c r="J102" s="1"/>
  <c r="L341"/>
  <c r="L340" s="1"/>
  <c r="L339" s="1"/>
  <c r="L338" s="1"/>
  <c r="L345"/>
  <c r="L344" s="1"/>
  <c r="L343" s="1"/>
  <c r="L342" s="1"/>
  <c r="G349"/>
  <c r="G348" s="1"/>
  <c r="G347" s="1"/>
  <c r="G346" s="1"/>
  <c r="L349"/>
  <c r="L348" s="1"/>
  <c r="L347" s="1"/>
  <c r="L346" s="1"/>
  <c r="J348"/>
  <c r="J347" s="1"/>
  <c r="J346" s="1"/>
  <c r="G345"/>
  <c r="G344" s="1"/>
  <c r="G343" s="1"/>
  <c r="G342" s="1"/>
  <c r="O344"/>
  <c r="O343" s="1"/>
  <c r="O342" s="1"/>
  <c r="G341"/>
  <c r="G340" s="1"/>
  <c r="G339" s="1"/>
  <c r="G338" s="1"/>
  <c r="L71"/>
  <c r="O103"/>
  <c r="O102" s="1"/>
  <c r="L961"/>
  <c r="L960"/>
  <c r="L1210"/>
  <c r="G1216"/>
  <c r="L54"/>
  <c r="L60"/>
  <c r="L56"/>
  <c r="G585"/>
  <c r="G588"/>
  <c r="G587"/>
  <c r="G586"/>
  <c r="L1209"/>
  <c r="L1208"/>
  <c r="G1215"/>
  <c r="L1215"/>
  <c r="L1333"/>
  <c r="G1333"/>
  <c r="L1332"/>
  <c r="G1332"/>
  <c r="L1331"/>
  <c r="G1331"/>
  <c r="L1243"/>
  <c r="L59"/>
  <c r="E25" i="6"/>
  <c r="G35"/>
  <c r="F25"/>
  <c r="F54" s="1"/>
  <c r="D25"/>
  <c r="G12"/>
  <c r="G11" s="1"/>
  <c r="G7" s="1"/>
  <c r="S25"/>
  <c r="S54" s="1"/>
  <c r="R25"/>
  <c r="Q25"/>
  <c r="N25"/>
  <c r="M25"/>
  <c r="N45"/>
  <c r="N44" s="1"/>
  <c r="F45"/>
  <c r="F44" s="1"/>
  <c r="D45"/>
  <c r="D44" s="1"/>
  <c r="I45"/>
  <c r="I44" s="1"/>
  <c r="S45"/>
  <c r="S44" s="1"/>
  <c r="Q45"/>
  <c r="Q44" s="1"/>
  <c r="O45"/>
  <c r="O44" s="1"/>
  <c r="M45"/>
  <c r="M44" s="1"/>
  <c r="K45"/>
  <c r="K44" s="1"/>
  <c r="G59"/>
  <c r="G70" s="1"/>
  <c r="C12"/>
  <c r="C11" s="1"/>
  <c r="C7" s="1"/>
  <c r="G48"/>
  <c r="C48"/>
  <c r="P23" i="2"/>
  <c r="L273"/>
  <c r="L1216"/>
  <c r="G1217"/>
  <c r="L1217"/>
  <c r="G275"/>
  <c r="L280"/>
  <c r="G280"/>
  <c r="G273"/>
  <c r="L275"/>
  <c r="G1210"/>
  <c r="G1209"/>
  <c r="G1208"/>
  <c r="G961"/>
  <c r="G960"/>
  <c r="L959"/>
  <c r="G959"/>
  <c r="L853"/>
  <c r="G853"/>
  <c r="L852"/>
  <c r="G852"/>
  <c r="L851"/>
  <c r="G851"/>
  <c r="L1180"/>
  <c r="G1180"/>
  <c r="G14"/>
  <c r="L16"/>
  <c r="G19"/>
  <c r="L30"/>
  <c r="L41"/>
  <c r="L40"/>
  <c r="G44"/>
  <c r="L83"/>
  <c r="L82"/>
  <c r="L86"/>
  <c r="L85"/>
  <c r="L90"/>
  <c r="L89"/>
  <c r="G1178"/>
  <c r="G43"/>
  <c r="G50"/>
  <c r="G49"/>
  <c r="G83"/>
  <c r="G82"/>
  <c r="G86"/>
  <c r="G85"/>
  <c r="G90"/>
  <c r="G89"/>
  <c r="L1178"/>
  <c r="L1183"/>
  <c r="G1183"/>
  <c r="G16"/>
  <c r="L19"/>
  <c r="G25"/>
  <c r="L29"/>
  <c r="G30"/>
  <c r="L50"/>
  <c r="G40"/>
  <c r="G41"/>
  <c r="L49"/>
  <c r="L44"/>
  <c r="L43"/>
  <c r="L14"/>
  <c r="F23" i="5"/>
  <c r="E5"/>
  <c r="R34"/>
  <c r="O64"/>
  <c r="AD34"/>
  <c r="AD62"/>
  <c r="AC5"/>
  <c r="AA32"/>
  <c r="AA6"/>
  <c r="Y5"/>
  <c r="X34"/>
  <c r="X47"/>
  <c r="V23"/>
  <c r="W5"/>
  <c r="N6"/>
  <c r="O8"/>
  <c r="U24"/>
  <c r="M54"/>
  <c r="M43"/>
  <c r="O44"/>
  <c r="O18"/>
  <c r="M12"/>
  <c r="O12" s="1"/>
  <c r="U6"/>
  <c r="S5"/>
  <c r="L43"/>
  <c r="L24"/>
  <c r="D40"/>
  <c r="H23"/>
  <c r="L6"/>
  <c r="K5"/>
  <c r="F5"/>
  <c r="F67" s="1"/>
  <c r="R6"/>
  <c r="X6"/>
  <c r="AD6"/>
  <c r="O9"/>
  <c r="L12"/>
  <c r="U12"/>
  <c r="AA12"/>
  <c r="O17"/>
  <c r="O19"/>
  <c r="O21"/>
  <c r="J23"/>
  <c r="T23"/>
  <c r="Z23"/>
  <c r="E23"/>
  <c r="I24"/>
  <c r="M24"/>
  <c r="R24"/>
  <c r="X24"/>
  <c r="AD24"/>
  <c r="O25"/>
  <c r="O27"/>
  <c r="D29"/>
  <c r="C30"/>
  <c r="D30" s="1"/>
  <c r="O31"/>
  <c r="I32"/>
  <c r="R32"/>
  <c r="X32"/>
  <c r="AD32"/>
  <c r="L34"/>
  <c r="N34"/>
  <c r="U34"/>
  <c r="AA34"/>
  <c r="C35"/>
  <c r="D35" s="1"/>
  <c r="O36"/>
  <c r="I38"/>
  <c r="R38"/>
  <c r="X38"/>
  <c r="AD38"/>
  <c r="O42"/>
  <c r="I43"/>
  <c r="R43"/>
  <c r="X43"/>
  <c r="AD43"/>
  <c r="C45"/>
  <c r="D45" s="1"/>
  <c r="O46"/>
  <c r="L47"/>
  <c r="N47"/>
  <c r="U47"/>
  <c r="AA47"/>
  <c r="M47"/>
  <c r="D50"/>
  <c r="O51"/>
  <c r="L54"/>
  <c r="U54"/>
  <c r="AA54"/>
  <c r="O55"/>
  <c r="D56"/>
  <c r="I57"/>
  <c r="R57"/>
  <c r="X57"/>
  <c r="AD57"/>
  <c r="O58"/>
  <c r="C60"/>
  <c r="D60" s="1"/>
  <c r="C61"/>
  <c r="D61" s="1"/>
  <c r="L62"/>
  <c r="U62"/>
  <c r="AA62"/>
  <c r="O63"/>
  <c r="L65"/>
  <c r="D66"/>
  <c r="D25"/>
  <c r="D27"/>
  <c r="D28"/>
  <c r="D37"/>
  <c r="D39"/>
  <c r="M38"/>
  <c r="O38" s="1"/>
  <c r="D49"/>
  <c r="D51"/>
  <c r="D52"/>
  <c r="D53"/>
  <c r="D58"/>
  <c r="D22"/>
  <c r="I12"/>
  <c r="G5"/>
  <c r="I6"/>
  <c r="D26"/>
  <c r="C24"/>
  <c r="D14"/>
  <c r="D15"/>
  <c r="M6"/>
  <c r="O6" s="1"/>
  <c r="B8"/>
  <c r="B6" s="1"/>
  <c r="C9"/>
  <c r="D9" s="1"/>
  <c r="I10"/>
  <c r="L10"/>
  <c r="N10"/>
  <c r="P10"/>
  <c r="R10" s="1"/>
  <c r="T10"/>
  <c r="U10" s="1"/>
  <c r="V10"/>
  <c r="V5" s="1"/>
  <c r="Z10"/>
  <c r="AA10" s="1"/>
  <c r="AB10"/>
  <c r="AD10" s="1"/>
  <c r="C12"/>
  <c r="B17"/>
  <c r="D17" s="1"/>
  <c r="C18"/>
  <c r="D18" s="1"/>
  <c r="B19"/>
  <c r="D19" s="1"/>
  <c r="B20"/>
  <c r="D20" s="1"/>
  <c r="C21"/>
  <c r="D21" s="1"/>
  <c r="G23"/>
  <c r="K23"/>
  <c r="Q23"/>
  <c r="R23" s="1"/>
  <c r="S23"/>
  <c r="S67" s="1"/>
  <c r="W23"/>
  <c r="Y23"/>
  <c r="AC23"/>
  <c r="AD23" s="1"/>
  <c r="N24"/>
  <c r="B31"/>
  <c r="D31" s="1"/>
  <c r="C32"/>
  <c r="M32"/>
  <c r="O32" s="1"/>
  <c r="B33"/>
  <c r="B32" s="1"/>
  <c r="C34"/>
  <c r="M34"/>
  <c r="O34" s="1"/>
  <c r="B36"/>
  <c r="B34" s="1"/>
  <c r="B41"/>
  <c r="B38" s="1"/>
  <c r="C42"/>
  <c r="D42" s="1"/>
  <c r="N43"/>
  <c r="C44"/>
  <c r="B46"/>
  <c r="D46" s="1"/>
  <c r="C47"/>
  <c r="N54"/>
  <c r="C55"/>
  <c r="B57"/>
  <c r="N57"/>
  <c r="O57" s="1"/>
  <c r="C59"/>
  <c r="N62"/>
  <c r="O62" s="1"/>
  <c r="C63"/>
  <c r="B64"/>
  <c r="D64" s="1"/>
  <c r="B65"/>
  <c r="D65" s="1"/>
  <c r="I71" i="6" l="1"/>
  <c r="I55" s="1"/>
  <c r="J71"/>
  <c r="J55" s="1"/>
  <c r="E71"/>
  <c r="E55" s="1"/>
  <c r="T71"/>
  <c r="T55" s="1"/>
  <c r="N71"/>
  <c r="N55" s="1"/>
  <c r="S71"/>
  <c r="S55" s="1"/>
  <c r="D71"/>
  <c r="D55" s="1"/>
  <c r="M71"/>
  <c r="M55" s="1"/>
  <c r="Q71"/>
  <c r="Q55" s="1"/>
  <c r="K71"/>
  <c r="K55" s="1"/>
  <c r="O71"/>
  <c r="O55" s="1"/>
  <c r="E67" i="5"/>
  <c r="L23"/>
  <c r="D47"/>
  <c r="G67"/>
  <c r="H206" i="8"/>
  <c r="M206" s="1"/>
  <c r="H224"/>
  <c r="M224" s="1"/>
  <c r="O97" i="2"/>
  <c r="O96" s="1"/>
  <c r="J97"/>
  <c r="J96" s="1"/>
  <c r="L97"/>
  <c r="L96" s="1"/>
  <c r="G97"/>
  <c r="G96" s="1"/>
  <c r="M80" i="7"/>
  <c r="H79"/>
  <c r="M36"/>
  <c r="H32"/>
  <c r="M32" s="1"/>
  <c r="M102"/>
  <c r="H101"/>
  <c r="D133"/>
  <c r="D120"/>
  <c r="H57"/>
  <c r="M57" s="1"/>
  <c r="M61"/>
  <c r="G379" i="2"/>
  <c r="G378" s="1"/>
  <c r="G377" s="1"/>
  <c r="L379"/>
  <c r="L378" s="1"/>
  <c r="L377" s="1"/>
  <c r="F71" i="6"/>
  <c r="F55" s="1"/>
  <c r="G25"/>
  <c r="G54" s="1"/>
  <c r="C25"/>
  <c r="C54" s="1"/>
  <c r="H71"/>
  <c r="H55" s="1"/>
  <c r="R71"/>
  <c r="R55" s="1"/>
  <c r="P71"/>
  <c r="P55" s="1"/>
  <c r="L71"/>
  <c r="L55" s="1"/>
  <c r="G45"/>
  <c r="G44" s="1"/>
  <c r="C45"/>
  <c r="C44" s="1"/>
  <c r="O54" i="5"/>
  <c r="Y67"/>
  <c r="X23"/>
  <c r="N5"/>
  <c r="O43"/>
  <c r="O47"/>
  <c r="Z5"/>
  <c r="AA5" s="1"/>
  <c r="V67"/>
  <c r="X5"/>
  <c r="D55"/>
  <c r="C54"/>
  <c r="D54" s="1"/>
  <c r="D63"/>
  <c r="C62"/>
  <c r="D59"/>
  <c r="C57"/>
  <c r="D57" s="1"/>
  <c r="C10"/>
  <c r="D34"/>
  <c r="B24"/>
  <c r="D24" s="1"/>
  <c r="C6"/>
  <c r="AB5"/>
  <c r="T5"/>
  <c r="P5"/>
  <c r="H5"/>
  <c r="B62"/>
  <c r="M23"/>
  <c r="U23"/>
  <c r="B43"/>
  <c r="I23"/>
  <c r="X10"/>
  <c r="D8"/>
  <c r="W67"/>
  <c r="D44"/>
  <c r="C43"/>
  <c r="O24"/>
  <c r="N23"/>
  <c r="B12"/>
  <c r="B10" s="1"/>
  <c r="B5" s="1"/>
  <c r="M10"/>
  <c r="O10" s="1"/>
  <c r="C38"/>
  <c r="D38" s="1"/>
  <c r="D32"/>
  <c r="J5"/>
  <c r="D41"/>
  <c r="D33"/>
  <c r="AA23"/>
  <c r="K67"/>
  <c r="D36"/>
  <c r="AC67"/>
  <c r="Q67"/>
  <c r="D43" l="1"/>
  <c r="O23"/>
  <c r="H119" i="7"/>
  <c r="M101"/>
  <c r="M79"/>
  <c r="H78"/>
  <c r="M78" s="1"/>
  <c r="G71" i="6"/>
  <c r="G55" s="1"/>
  <c r="Z67" i="5"/>
  <c r="AA67" s="1"/>
  <c r="X67"/>
  <c r="M5"/>
  <c r="M67" s="1"/>
  <c r="N67"/>
  <c r="J67"/>
  <c r="L5"/>
  <c r="I5"/>
  <c r="H67"/>
  <c r="I67" s="1"/>
  <c r="U5"/>
  <c r="T67"/>
  <c r="U67" s="1"/>
  <c r="D6"/>
  <c r="C5"/>
  <c r="C23"/>
  <c r="D12"/>
  <c r="P67"/>
  <c r="R67" s="1"/>
  <c r="R5"/>
  <c r="AB67"/>
  <c r="AD67" s="1"/>
  <c r="AD5"/>
  <c r="B23"/>
  <c r="B67" s="1"/>
  <c r="D10"/>
  <c r="D62"/>
  <c r="C71" i="6" l="1"/>
  <c r="C55" s="1"/>
  <c r="H133" i="7"/>
  <c r="M133" s="1"/>
  <c r="M119"/>
  <c r="O5" i="5"/>
  <c r="C67"/>
  <c r="D67" s="1"/>
  <c r="D5"/>
  <c r="D23"/>
  <c r="H120" i="7" l="1"/>
  <c r="M120" s="1"/>
  <c r="H1205" i="2" l="1"/>
  <c r="I1205"/>
  <c r="I1204" s="1"/>
  <c r="I1203" s="1"/>
  <c r="M1205"/>
  <c r="N1205"/>
  <c r="N1204" s="1"/>
  <c r="N1203" s="1"/>
  <c r="Q1205"/>
  <c r="R1205"/>
  <c r="R1204" s="1"/>
  <c r="R1203" s="1"/>
  <c r="S1205"/>
  <c r="T1205"/>
  <c r="T1204" s="1"/>
  <c r="T1203" s="1"/>
  <c r="U1205"/>
  <c r="V1205"/>
  <c r="V1204" s="1"/>
  <c r="V1203" s="1"/>
  <c r="W1205"/>
  <c r="X1205"/>
  <c r="X1204" s="1"/>
  <c r="X1203" s="1"/>
  <c r="Y1205"/>
  <c r="Z1205"/>
  <c r="Z1204" s="1"/>
  <c r="Z1203" s="1"/>
  <c r="AA1205"/>
  <c r="AB1205"/>
  <c r="AB1204" s="1"/>
  <c r="AB1203" s="1"/>
  <c r="H228"/>
  <c r="I228"/>
  <c r="M228"/>
  <c r="N228"/>
  <c r="Q228"/>
  <c r="R228"/>
  <c r="S228"/>
  <c r="T228"/>
  <c r="U228"/>
  <c r="V228"/>
  <c r="W228"/>
  <c r="X228"/>
  <c r="Y228"/>
  <c r="Z228"/>
  <c r="AA228"/>
  <c r="AB228"/>
  <c r="H75"/>
  <c r="I75"/>
  <c r="M75"/>
  <c r="Q75"/>
  <c r="R75"/>
  <c r="S75"/>
  <c r="T75"/>
  <c r="U75"/>
  <c r="V75"/>
  <c r="W75"/>
  <c r="X75"/>
  <c r="Y75"/>
  <c r="Z75"/>
  <c r="AA75"/>
  <c r="AB75"/>
  <c r="J1207"/>
  <c r="K1207"/>
  <c r="O1207"/>
  <c r="P1207"/>
  <c r="H656"/>
  <c r="I656"/>
  <c r="M656"/>
  <c r="N656"/>
  <c r="Q656"/>
  <c r="R656"/>
  <c r="S656"/>
  <c r="T656"/>
  <c r="T655" s="1"/>
  <c r="T654" s="1"/>
  <c r="U656"/>
  <c r="V656"/>
  <c r="W656"/>
  <c r="W655" s="1"/>
  <c r="W654" s="1"/>
  <c r="X656"/>
  <c r="Y656"/>
  <c r="Y655" s="1"/>
  <c r="Y654" s="1"/>
  <c r="Z656"/>
  <c r="AA656"/>
  <c r="AB656"/>
  <c r="AB655" s="1"/>
  <c r="AB654" s="1"/>
  <c r="AB569" s="1"/>
  <c r="J657"/>
  <c r="K657"/>
  <c r="O657"/>
  <c r="P657"/>
  <c r="J658"/>
  <c r="K658"/>
  <c r="O658"/>
  <c r="P658"/>
  <c r="J659"/>
  <c r="K659"/>
  <c r="O659"/>
  <c r="P659"/>
  <c r="H636"/>
  <c r="H635" s="1"/>
  <c r="H634" s="1"/>
  <c r="I636"/>
  <c r="I635" s="1"/>
  <c r="I634" s="1"/>
  <c r="M636"/>
  <c r="M635" s="1"/>
  <c r="M634" s="1"/>
  <c r="N636"/>
  <c r="N635" s="1"/>
  <c r="N634" s="1"/>
  <c r="Q636"/>
  <c r="Q635" s="1"/>
  <c r="Q634" s="1"/>
  <c r="R636"/>
  <c r="R635" s="1"/>
  <c r="R634" s="1"/>
  <c r="S636"/>
  <c r="S635" s="1"/>
  <c r="S634" s="1"/>
  <c r="T636"/>
  <c r="T635" s="1"/>
  <c r="T634" s="1"/>
  <c r="U636"/>
  <c r="U635" s="1"/>
  <c r="U634" s="1"/>
  <c r="U569" s="1"/>
  <c r="V636"/>
  <c r="V635" s="1"/>
  <c r="V634" s="1"/>
  <c r="W636"/>
  <c r="W635" s="1"/>
  <c r="W634" s="1"/>
  <c r="X636"/>
  <c r="X635" s="1"/>
  <c r="X634" s="1"/>
  <c r="Y636"/>
  <c r="Y635" s="1"/>
  <c r="Y634" s="1"/>
  <c r="Z636"/>
  <c r="Z635" s="1"/>
  <c r="Z634" s="1"/>
  <c r="AA636"/>
  <c r="AA635" s="1"/>
  <c r="AA634" s="1"/>
  <c r="AB636"/>
  <c r="AB635" s="1"/>
  <c r="AB634" s="1"/>
  <c r="P638"/>
  <c r="O638"/>
  <c r="K638"/>
  <c r="J638"/>
  <c r="P637"/>
  <c r="O637"/>
  <c r="K637"/>
  <c r="J637"/>
  <c r="J606"/>
  <c r="K606"/>
  <c r="O606"/>
  <c r="P606"/>
  <c r="H502"/>
  <c r="I502"/>
  <c r="M502"/>
  <c r="N502"/>
  <c r="Q502"/>
  <c r="R502"/>
  <c r="S502"/>
  <c r="T502"/>
  <c r="U502"/>
  <c r="V502"/>
  <c r="W502"/>
  <c r="X502"/>
  <c r="Y502"/>
  <c r="Z502"/>
  <c r="AA502"/>
  <c r="AB502"/>
  <c r="P503"/>
  <c r="P502" s="1"/>
  <c r="O503"/>
  <c r="K503"/>
  <c r="K502" s="1"/>
  <c r="J503"/>
  <c r="J502" s="1"/>
  <c r="H500"/>
  <c r="I500"/>
  <c r="I499" s="1"/>
  <c r="M500"/>
  <c r="N500"/>
  <c r="Q500"/>
  <c r="R500"/>
  <c r="R499" s="1"/>
  <c r="R498" s="1"/>
  <c r="S500"/>
  <c r="T500"/>
  <c r="T499" s="1"/>
  <c r="T498" s="1"/>
  <c r="U500"/>
  <c r="V500"/>
  <c r="W500"/>
  <c r="X500"/>
  <c r="X499" s="1"/>
  <c r="X498" s="1"/>
  <c r="Y500"/>
  <c r="Z500"/>
  <c r="Z499" s="1"/>
  <c r="Z498" s="1"/>
  <c r="AA500"/>
  <c r="AB500"/>
  <c r="AB499" s="1"/>
  <c r="AB498" s="1"/>
  <c r="P501"/>
  <c r="P500" s="1"/>
  <c r="O501"/>
  <c r="K501"/>
  <c r="K500" s="1"/>
  <c r="J501"/>
  <c r="J500" s="1"/>
  <c r="H466"/>
  <c r="H465" s="1"/>
  <c r="H464" s="1"/>
  <c r="I466"/>
  <c r="I465" s="1"/>
  <c r="I464" s="1"/>
  <c r="M466"/>
  <c r="M465" s="1"/>
  <c r="M464" s="1"/>
  <c r="N466"/>
  <c r="N465" s="1"/>
  <c r="N464" s="1"/>
  <c r="Q466"/>
  <c r="Q465" s="1"/>
  <c r="Q464" s="1"/>
  <c r="R466"/>
  <c r="R465" s="1"/>
  <c r="R464" s="1"/>
  <c r="S466"/>
  <c r="S465" s="1"/>
  <c r="S464" s="1"/>
  <c r="T466"/>
  <c r="T465" s="1"/>
  <c r="T464" s="1"/>
  <c r="U466"/>
  <c r="U465" s="1"/>
  <c r="U464" s="1"/>
  <c r="V466"/>
  <c r="V465" s="1"/>
  <c r="V464" s="1"/>
  <c r="W466"/>
  <c r="W465" s="1"/>
  <c r="W464" s="1"/>
  <c r="X466"/>
  <c r="X465" s="1"/>
  <c r="X464" s="1"/>
  <c r="Y466"/>
  <c r="Y465" s="1"/>
  <c r="Y464" s="1"/>
  <c r="Z466"/>
  <c r="Z465" s="1"/>
  <c r="Z464" s="1"/>
  <c r="AA466"/>
  <c r="AA465" s="1"/>
  <c r="AA464" s="1"/>
  <c r="AB466"/>
  <c r="AB465" s="1"/>
  <c r="AB464" s="1"/>
  <c r="P467"/>
  <c r="P466" s="1"/>
  <c r="P465" s="1"/>
  <c r="P464" s="1"/>
  <c r="O467"/>
  <c r="O466" s="1"/>
  <c r="O465" s="1"/>
  <c r="O464" s="1"/>
  <c r="K467"/>
  <c r="K466" s="1"/>
  <c r="K465" s="1"/>
  <c r="K464" s="1"/>
  <c r="J467"/>
  <c r="J466" s="1"/>
  <c r="J465" s="1"/>
  <c r="J464" s="1"/>
  <c r="J471"/>
  <c r="K471"/>
  <c r="O471"/>
  <c r="P471"/>
  <c r="J289"/>
  <c r="K289"/>
  <c r="O289"/>
  <c r="P289"/>
  <c r="J290"/>
  <c r="K290"/>
  <c r="O290"/>
  <c r="P290"/>
  <c r="J229"/>
  <c r="K229"/>
  <c r="O229"/>
  <c r="P229"/>
  <c r="J60"/>
  <c r="J15"/>
  <c r="K15"/>
  <c r="O15"/>
  <c r="P15"/>
  <c r="H1269"/>
  <c r="H1268" s="1"/>
  <c r="H1267" s="1"/>
  <c r="I1269"/>
  <c r="I1268" s="1"/>
  <c r="I1267" s="1"/>
  <c r="M1269"/>
  <c r="M1268" s="1"/>
  <c r="M1267" s="1"/>
  <c r="N1269"/>
  <c r="N1268" s="1"/>
  <c r="N1267" s="1"/>
  <c r="Q1269"/>
  <c r="Q1268" s="1"/>
  <c r="Q1267" s="1"/>
  <c r="R1269"/>
  <c r="R1268" s="1"/>
  <c r="R1267" s="1"/>
  <c r="S1269"/>
  <c r="S1268" s="1"/>
  <c r="S1267" s="1"/>
  <c r="T1269"/>
  <c r="T1268" s="1"/>
  <c r="T1267" s="1"/>
  <c r="U1269"/>
  <c r="U1268" s="1"/>
  <c r="U1267" s="1"/>
  <c r="V1269"/>
  <c r="V1268" s="1"/>
  <c r="V1267" s="1"/>
  <c r="W1269"/>
  <c r="W1268" s="1"/>
  <c r="W1267" s="1"/>
  <c r="X1269"/>
  <c r="X1268" s="1"/>
  <c r="X1267" s="1"/>
  <c r="Y1269"/>
  <c r="Y1268" s="1"/>
  <c r="Y1267" s="1"/>
  <c r="Z1269"/>
  <c r="Z1268" s="1"/>
  <c r="Z1267" s="1"/>
  <c r="AA1269"/>
  <c r="AA1268" s="1"/>
  <c r="AA1267" s="1"/>
  <c r="AB1269"/>
  <c r="AB1268" s="1"/>
  <c r="AB1267" s="1"/>
  <c r="J1270"/>
  <c r="K1270"/>
  <c r="O1270"/>
  <c r="P1270"/>
  <c r="H1277"/>
  <c r="H1276" s="1"/>
  <c r="H1275" s="1"/>
  <c r="I1277"/>
  <c r="M1277"/>
  <c r="N1277"/>
  <c r="Q1277"/>
  <c r="R1277"/>
  <c r="S1277"/>
  <c r="T1277"/>
  <c r="U1277"/>
  <c r="V1277"/>
  <c r="W1277"/>
  <c r="X1277"/>
  <c r="Y1277"/>
  <c r="Z1277"/>
  <c r="Z1276" s="1"/>
  <c r="Z1275" s="1"/>
  <c r="AA1277"/>
  <c r="AB1277"/>
  <c r="H1259"/>
  <c r="I1259"/>
  <c r="M1259"/>
  <c r="N1259"/>
  <c r="Q1259"/>
  <c r="R1259"/>
  <c r="S1259"/>
  <c r="T1259"/>
  <c r="U1259"/>
  <c r="V1259"/>
  <c r="W1259"/>
  <c r="X1259"/>
  <c r="Y1259"/>
  <c r="Z1259"/>
  <c r="AA1259"/>
  <c r="AB1259"/>
  <c r="J1261"/>
  <c r="K1261"/>
  <c r="O1261"/>
  <c r="P1261"/>
  <c r="J1240"/>
  <c r="K1240"/>
  <c r="O1240"/>
  <c r="P1240"/>
  <c r="H1204"/>
  <c r="H1203" s="1"/>
  <c r="M1204"/>
  <c r="M1203" s="1"/>
  <c r="Q1204"/>
  <c r="Q1203" s="1"/>
  <c r="S1204"/>
  <c r="S1203" s="1"/>
  <c r="U1204"/>
  <c r="U1203" s="1"/>
  <c r="W1204"/>
  <c r="W1203" s="1"/>
  <c r="Y1204"/>
  <c r="Y1203" s="1"/>
  <c r="AA1204"/>
  <c r="AA1203" s="1"/>
  <c r="P1206"/>
  <c r="O1206"/>
  <c r="O1205" s="1"/>
  <c r="K1206"/>
  <c r="J1206"/>
  <c r="J1205" s="1"/>
  <c r="I158"/>
  <c r="I157" s="1"/>
  <c r="M158"/>
  <c r="M157" s="1"/>
  <c r="Q158"/>
  <c r="Q157" s="1"/>
  <c r="S158"/>
  <c r="S157" s="1"/>
  <c r="U158"/>
  <c r="U157" s="1"/>
  <c r="W158"/>
  <c r="W157" s="1"/>
  <c r="X158"/>
  <c r="X157" s="1"/>
  <c r="Y158"/>
  <c r="Y157" s="1"/>
  <c r="Z158"/>
  <c r="Z157" s="1"/>
  <c r="AB158"/>
  <c r="AB157" s="1"/>
  <c r="J160"/>
  <c r="K160"/>
  <c r="O160"/>
  <c r="P160"/>
  <c r="H603"/>
  <c r="I603"/>
  <c r="I602" s="1"/>
  <c r="I601" s="1"/>
  <c r="M603"/>
  <c r="M602" s="1"/>
  <c r="M601" s="1"/>
  <c r="N603"/>
  <c r="Q603"/>
  <c r="Q602" s="1"/>
  <c r="Q601" s="1"/>
  <c r="R603"/>
  <c r="S603"/>
  <c r="S602" s="1"/>
  <c r="S601" s="1"/>
  <c r="T603"/>
  <c r="U603"/>
  <c r="U602" s="1"/>
  <c r="U601" s="1"/>
  <c r="V603"/>
  <c r="V602" s="1"/>
  <c r="V601" s="1"/>
  <c r="W603"/>
  <c r="W602" s="1"/>
  <c r="W601" s="1"/>
  <c r="X603"/>
  <c r="X602" s="1"/>
  <c r="X601" s="1"/>
  <c r="Y603"/>
  <c r="Y602" s="1"/>
  <c r="Y601" s="1"/>
  <c r="Z603"/>
  <c r="Z602" s="1"/>
  <c r="Z601" s="1"/>
  <c r="AA603"/>
  <c r="AB603"/>
  <c r="AB602" s="1"/>
  <c r="AB601" s="1"/>
  <c r="J610"/>
  <c r="K610"/>
  <c r="O610"/>
  <c r="P610"/>
  <c r="J597"/>
  <c r="K597"/>
  <c r="O597"/>
  <c r="P597"/>
  <c r="J598"/>
  <c r="K598"/>
  <c r="O598"/>
  <c r="P598"/>
  <c r="H276"/>
  <c r="I276"/>
  <c r="M276"/>
  <c r="N276"/>
  <c r="Q276"/>
  <c r="R276"/>
  <c r="S276"/>
  <c r="T276"/>
  <c r="U276"/>
  <c r="V276"/>
  <c r="W276"/>
  <c r="X276"/>
  <c r="Y276"/>
  <c r="Z276"/>
  <c r="AA276"/>
  <c r="AB276"/>
  <c r="P277"/>
  <c r="P276" s="1"/>
  <c r="O277"/>
  <c r="K277"/>
  <c r="K276" s="1"/>
  <c r="J277"/>
  <c r="J276" s="1"/>
  <c r="J55"/>
  <c r="O55"/>
  <c r="L55" s="1"/>
  <c r="H115"/>
  <c r="H114" s="1"/>
  <c r="H113" s="1"/>
  <c r="I115"/>
  <c r="I114" s="1"/>
  <c r="I113" s="1"/>
  <c r="M115"/>
  <c r="M114" s="1"/>
  <c r="M113" s="1"/>
  <c r="N115"/>
  <c r="N114" s="1"/>
  <c r="N113" s="1"/>
  <c r="Q115"/>
  <c r="Q114" s="1"/>
  <c r="Q113" s="1"/>
  <c r="R115"/>
  <c r="R114" s="1"/>
  <c r="R113" s="1"/>
  <c r="S115"/>
  <c r="S114" s="1"/>
  <c r="S113" s="1"/>
  <c r="T115"/>
  <c r="U115"/>
  <c r="U114" s="1"/>
  <c r="U113" s="1"/>
  <c r="V115"/>
  <c r="V114" s="1"/>
  <c r="V113" s="1"/>
  <c r="W115"/>
  <c r="W114" s="1"/>
  <c r="W113" s="1"/>
  <c r="X115"/>
  <c r="X114" s="1"/>
  <c r="X113" s="1"/>
  <c r="Y115"/>
  <c r="Y114" s="1"/>
  <c r="Y113" s="1"/>
  <c r="Z115"/>
  <c r="Z114" s="1"/>
  <c r="Z113" s="1"/>
  <c r="AA115"/>
  <c r="AA114" s="1"/>
  <c r="AA113" s="1"/>
  <c r="AB115"/>
  <c r="AB114" s="1"/>
  <c r="AB113" s="1"/>
  <c r="J117"/>
  <c r="K117"/>
  <c r="O117"/>
  <c r="P117"/>
  <c r="H655"/>
  <c r="H654" s="1"/>
  <c r="H1366"/>
  <c r="H1365" s="1"/>
  <c r="H1364" s="1"/>
  <c r="I1366"/>
  <c r="I1365" s="1"/>
  <c r="I1364" s="1"/>
  <c r="M1366"/>
  <c r="M1365" s="1"/>
  <c r="M1364" s="1"/>
  <c r="N1366"/>
  <c r="N1365" s="1"/>
  <c r="N1364" s="1"/>
  <c r="Q1366"/>
  <c r="Q1365" s="1"/>
  <c r="Q1364" s="1"/>
  <c r="R1366"/>
  <c r="R1365" s="1"/>
  <c r="R1364" s="1"/>
  <c r="S1366"/>
  <c r="S1365" s="1"/>
  <c r="S1364" s="1"/>
  <c r="T1366"/>
  <c r="T1365" s="1"/>
  <c r="T1364" s="1"/>
  <c r="U1366"/>
  <c r="U1365" s="1"/>
  <c r="U1364" s="1"/>
  <c r="V1366"/>
  <c r="V1365" s="1"/>
  <c r="V1364" s="1"/>
  <c r="W1366"/>
  <c r="W1365" s="1"/>
  <c r="W1364" s="1"/>
  <c r="X1366"/>
  <c r="X1365" s="1"/>
  <c r="X1364" s="1"/>
  <c r="Y1366"/>
  <c r="Y1365" s="1"/>
  <c r="Y1364" s="1"/>
  <c r="Z1366"/>
  <c r="Z1365" s="1"/>
  <c r="Z1364" s="1"/>
  <c r="AA1366"/>
  <c r="AA1365" s="1"/>
  <c r="AA1364" s="1"/>
  <c r="AB1366"/>
  <c r="AB1365" s="1"/>
  <c r="AB1364" s="1"/>
  <c r="P1367"/>
  <c r="P1366" s="1"/>
  <c r="P1365" s="1"/>
  <c r="P1364" s="1"/>
  <c r="O1367"/>
  <c r="O1366" s="1"/>
  <c r="O1365" s="1"/>
  <c r="O1364" s="1"/>
  <c r="K1367"/>
  <c r="K1366" s="1"/>
  <c r="K1365" s="1"/>
  <c r="K1364" s="1"/>
  <c r="J1367"/>
  <c r="J1366" s="1"/>
  <c r="J1365" s="1"/>
  <c r="J1364" s="1"/>
  <c r="K1244"/>
  <c r="P1244"/>
  <c r="T114"/>
  <c r="T113" s="1"/>
  <c r="P116"/>
  <c r="O116"/>
  <c r="K116"/>
  <c r="J116"/>
  <c r="H110"/>
  <c r="I110"/>
  <c r="M110"/>
  <c r="N110"/>
  <c r="Q110"/>
  <c r="R110"/>
  <c r="S110"/>
  <c r="H107"/>
  <c r="H106" s="1"/>
  <c r="I107"/>
  <c r="I106" s="1"/>
  <c r="M107"/>
  <c r="M106" s="1"/>
  <c r="N107"/>
  <c r="N106" s="1"/>
  <c r="Q107"/>
  <c r="Q106" s="1"/>
  <c r="R107"/>
  <c r="R106" s="1"/>
  <c r="S107"/>
  <c r="S106" s="1"/>
  <c r="T107"/>
  <c r="T106" s="1"/>
  <c r="U107"/>
  <c r="U106" s="1"/>
  <c r="V107"/>
  <c r="V106" s="1"/>
  <c r="W107"/>
  <c r="W106" s="1"/>
  <c r="X107"/>
  <c r="X106" s="1"/>
  <c r="Y107"/>
  <c r="Y106" s="1"/>
  <c r="Z107"/>
  <c r="Z106" s="1"/>
  <c r="AA107"/>
  <c r="AA106" s="1"/>
  <c r="AB107"/>
  <c r="AB106" s="1"/>
  <c r="P108"/>
  <c r="P107" s="1"/>
  <c r="P106" s="1"/>
  <c r="O108"/>
  <c r="K108"/>
  <c r="K107" s="1"/>
  <c r="K106" s="1"/>
  <c r="J108"/>
  <c r="J107" s="1"/>
  <c r="J106" s="1"/>
  <c r="P111"/>
  <c r="P110" s="1"/>
  <c r="P109" s="1"/>
  <c r="O111"/>
  <c r="K111"/>
  <c r="K110" s="1"/>
  <c r="K109" s="1"/>
  <c r="K105" s="1"/>
  <c r="J111"/>
  <c r="P1260"/>
  <c r="O1260"/>
  <c r="K1260"/>
  <c r="J1260"/>
  <c r="J1259" s="1"/>
  <c r="I655"/>
  <c r="I654" s="1"/>
  <c r="M655"/>
  <c r="M654" s="1"/>
  <c r="N655"/>
  <c r="N654" s="1"/>
  <c r="Q655"/>
  <c r="Q654" s="1"/>
  <c r="R655"/>
  <c r="R654" s="1"/>
  <c r="S655"/>
  <c r="S654" s="1"/>
  <c r="U655"/>
  <c r="U654" s="1"/>
  <c r="V655"/>
  <c r="V654" s="1"/>
  <c r="X655"/>
  <c r="X654" s="1"/>
  <c r="Z655"/>
  <c r="Z654" s="1"/>
  <c r="AA655"/>
  <c r="AA654" s="1"/>
  <c r="AA569" s="1"/>
  <c r="P656"/>
  <c r="O656"/>
  <c r="K656"/>
  <c r="J656"/>
  <c r="H640"/>
  <c r="H639" s="1"/>
  <c r="I640"/>
  <c r="I639" s="1"/>
  <c r="M640"/>
  <c r="M639" s="1"/>
  <c r="N640"/>
  <c r="N639" s="1"/>
  <c r="Q640"/>
  <c r="Q639" s="1"/>
  <c r="R640"/>
  <c r="R639" s="1"/>
  <c r="S640"/>
  <c r="S639" s="1"/>
  <c r="T640"/>
  <c r="T639" s="1"/>
  <c r="U640"/>
  <c r="U639" s="1"/>
  <c r="V640"/>
  <c r="V639" s="1"/>
  <c r="W640"/>
  <c r="W639" s="1"/>
  <c r="X640"/>
  <c r="X639" s="1"/>
  <c r="Y640"/>
  <c r="Y639" s="1"/>
  <c r="Z640"/>
  <c r="Z639" s="1"/>
  <c r="AA640"/>
  <c r="AA639" s="1"/>
  <c r="AB640"/>
  <c r="AB639" s="1"/>
  <c r="P644"/>
  <c r="O644"/>
  <c r="K644"/>
  <c r="J644"/>
  <c r="J641" s="1"/>
  <c r="H602"/>
  <c r="H601" s="1"/>
  <c r="N602"/>
  <c r="N601" s="1"/>
  <c r="R602"/>
  <c r="R601" s="1"/>
  <c r="T602"/>
  <c r="T601" s="1"/>
  <c r="AA602"/>
  <c r="AA601" s="1"/>
  <c r="P609"/>
  <c r="O609"/>
  <c r="K609"/>
  <c r="J609"/>
  <c r="P605"/>
  <c r="O605"/>
  <c r="K605"/>
  <c r="J605"/>
  <c r="P604"/>
  <c r="O604"/>
  <c r="O603" s="1"/>
  <c r="K604"/>
  <c r="K603" s="1"/>
  <c r="J604"/>
  <c r="J603" s="1"/>
  <c r="H599"/>
  <c r="I599"/>
  <c r="M599"/>
  <c r="N599"/>
  <c r="N594" s="1"/>
  <c r="Q599"/>
  <c r="R599"/>
  <c r="R594" s="1"/>
  <c r="S599"/>
  <c r="T599"/>
  <c r="T594" s="1"/>
  <c r="U599"/>
  <c r="V599"/>
  <c r="W599"/>
  <c r="X599"/>
  <c r="Y599"/>
  <c r="Z599"/>
  <c r="AA599"/>
  <c r="AB599"/>
  <c r="P600"/>
  <c r="P599" s="1"/>
  <c r="O600"/>
  <c r="O599" s="1"/>
  <c r="K600"/>
  <c r="K599" s="1"/>
  <c r="J600"/>
  <c r="J599" s="1"/>
  <c r="P596"/>
  <c r="O596"/>
  <c r="O595" s="1"/>
  <c r="K596"/>
  <c r="J596"/>
  <c r="J595" s="1"/>
  <c r="H582"/>
  <c r="H581" s="1"/>
  <c r="H580" s="1"/>
  <c r="I582"/>
  <c r="I581" s="1"/>
  <c r="I580" s="1"/>
  <c r="M582"/>
  <c r="M581" s="1"/>
  <c r="M580" s="1"/>
  <c r="N582"/>
  <c r="N581" s="1"/>
  <c r="N580" s="1"/>
  <c r="Q582"/>
  <c r="Q581" s="1"/>
  <c r="Q580" s="1"/>
  <c r="R582"/>
  <c r="R581" s="1"/>
  <c r="R580" s="1"/>
  <c r="S582"/>
  <c r="S581" s="1"/>
  <c r="S580" s="1"/>
  <c r="T582"/>
  <c r="T581" s="1"/>
  <c r="T580" s="1"/>
  <c r="U582"/>
  <c r="U581" s="1"/>
  <c r="U580" s="1"/>
  <c r="V582"/>
  <c r="V581" s="1"/>
  <c r="V580" s="1"/>
  <c r="W582"/>
  <c r="W581" s="1"/>
  <c r="W580" s="1"/>
  <c r="X582"/>
  <c r="X581" s="1"/>
  <c r="X580" s="1"/>
  <c r="Y582"/>
  <c r="Y581" s="1"/>
  <c r="Y580" s="1"/>
  <c r="Z582"/>
  <c r="Z581" s="1"/>
  <c r="Z580" s="1"/>
  <c r="AA582"/>
  <c r="AB582"/>
  <c r="AB581" s="1"/>
  <c r="AB580" s="1"/>
  <c r="J583"/>
  <c r="K583"/>
  <c r="O583"/>
  <c r="P583"/>
  <c r="AA581"/>
  <c r="AA580" s="1"/>
  <c r="P584"/>
  <c r="O584"/>
  <c r="K584"/>
  <c r="J584"/>
  <c r="J292"/>
  <c r="K292"/>
  <c r="O292"/>
  <c r="P292"/>
  <c r="H288"/>
  <c r="I288"/>
  <c r="I287" s="1"/>
  <c r="I286" s="1"/>
  <c r="M288"/>
  <c r="M287" s="1"/>
  <c r="M286" s="1"/>
  <c r="N288"/>
  <c r="Q288"/>
  <c r="R288"/>
  <c r="R287" s="1"/>
  <c r="R286" s="1"/>
  <c r="S288"/>
  <c r="S287" s="1"/>
  <c r="S286" s="1"/>
  <c r="T288"/>
  <c r="T287" s="1"/>
  <c r="T286" s="1"/>
  <c r="U288"/>
  <c r="U287" s="1"/>
  <c r="U286" s="1"/>
  <c r="V288"/>
  <c r="V287" s="1"/>
  <c r="V286" s="1"/>
  <c r="W288"/>
  <c r="W287" s="1"/>
  <c r="W286" s="1"/>
  <c r="X288"/>
  <c r="X287" s="1"/>
  <c r="X286" s="1"/>
  <c r="Y288"/>
  <c r="Y287" s="1"/>
  <c r="Y286" s="1"/>
  <c r="Z288"/>
  <c r="Z287" s="1"/>
  <c r="Z286" s="1"/>
  <c r="AA288"/>
  <c r="AA287" s="1"/>
  <c r="AA286" s="1"/>
  <c r="AB288"/>
  <c r="AB287" s="1"/>
  <c r="AB286" s="1"/>
  <c r="H287"/>
  <c r="H286" s="1"/>
  <c r="N287"/>
  <c r="N286" s="1"/>
  <c r="Q287"/>
  <c r="Q286" s="1"/>
  <c r="H244"/>
  <c r="H243" s="1"/>
  <c r="H242" s="1"/>
  <c r="I244"/>
  <c r="I243" s="1"/>
  <c r="I242" s="1"/>
  <c r="M244"/>
  <c r="M243" s="1"/>
  <c r="M242" s="1"/>
  <c r="N244"/>
  <c r="N243" s="1"/>
  <c r="N242" s="1"/>
  <c r="Q244"/>
  <c r="Q243" s="1"/>
  <c r="Q242" s="1"/>
  <c r="R244"/>
  <c r="R243" s="1"/>
  <c r="R242" s="1"/>
  <c r="S244"/>
  <c r="S243" s="1"/>
  <c r="S242" s="1"/>
  <c r="T244"/>
  <c r="T243" s="1"/>
  <c r="T242" s="1"/>
  <c r="U244"/>
  <c r="U243" s="1"/>
  <c r="U242" s="1"/>
  <c r="V244"/>
  <c r="V243" s="1"/>
  <c r="V242" s="1"/>
  <c r="W244"/>
  <c r="W243" s="1"/>
  <c r="W242" s="1"/>
  <c r="X244"/>
  <c r="X243" s="1"/>
  <c r="X242" s="1"/>
  <c r="Y244"/>
  <c r="Y243" s="1"/>
  <c r="Y242" s="1"/>
  <c r="Z244"/>
  <c r="Z243" s="1"/>
  <c r="Z242" s="1"/>
  <c r="AA244"/>
  <c r="AA243" s="1"/>
  <c r="AA242" s="1"/>
  <c r="AB244"/>
  <c r="AB243" s="1"/>
  <c r="AB242" s="1"/>
  <c r="P245"/>
  <c r="P244" s="1"/>
  <c r="P243" s="1"/>
  <c r="P242" s="1"/>
  <c r="O245"/>
  <c r="O244" s="1"/>
  <c r="O243" s="1"/>
  <c r="O242" s="1"/>
  <c r="K245"/>
  <c r="K244" s="1"/>
  <c r="K243" s="1"/>
  <c r="K242" s="1"/>
  <c r="J245"/>
  <c r="J244" s="1"/>
  <c r="J243" s="1"/>
  <c r="J242" s="1"/>
  <c r="H232"/>
  <c r="I232"/>
  <c r="M232"/>
  <c r="N232"/>
  <c r="Q232"/>
  <c r="R232"/>
  <c r="S232"/>
  <c r="T232"/>
  <c r="U232"/>
  <c r="V232"/>
  <c r="W232"/>
  <c r="X232"/>
  <c r="Y232"/>
  <c r="Z232"/>
  <c r="AA232"/>
  <c r="AB232"/>
  <c r="J233"/>
  <c r="K233"/>
  <c r="K232" s="1"/>
  <c r="O233"/>
  <c r="O232" s="1"/>
  <c r="P233"/>
  <c r="H227"/>
  <c r="H226" s="1"/>
  <c r="I227"/>
  <c r="I226" s="1"/>
  <c r="M227"/>
  <c r="M226" s="1"/>
  <c r="J231"/>
  <c r="K231"/>
  <c r="O231"/>
  <c r="P231"/>
  <c r="P230"/>
  <c r="O230"/>
  <c r="K230"/>
  <c r="J230"/>
  <c r="H158"/>
  <c r="H157" s="1"/>
  <c r="N158"/>
  <c r="N157" s="1"/>
  <c r="R158"/>
  <c r="R157" s="1"/>
  <c r="T158"/>
  <c r="T157" s="1"/>
  <c r="V158"/>
  <c r="V157" s="1"/>
  <c r="AA158"/>
  <c r="AA157" s="1"/>
  <c r="P159"/>
  <c r="O159"/>
  <c r="K159"/>
  <c r="J159"/>
  <c r="H153"/>
  <c r="H152" s="1"/>
  <c r="I153"/>
  <c r="I152" s="1"/>
  <c r="M153"/>
  <c r="M152" s="1"/>
  <c r="N153"/>
  <c r="N152" s="1"/>
  <c r="Q153"/>
  <c r="Q152" s="1"/>
  <c r="R153"/>
  <c r="R152" s="1"/>
  <c r="S153"/>
  <c r="S152" s="1"/>
  <c r="T153"/>
  <c r="T152" s="1"/>
  <c r="U153"/>
  <c r="U152" s="1"/>
  <c r="V153"/>
  <c r="V152" s="1"/>
  <c r="W153"/>
  <c r="W152" s="1"/>
  <c r="X153"/>
  <c r="X152" s="1"/>
  <c r="Y153"/>
  <c r="Y152" s="1"/>
  <c r="Z153"/>
  <c r="Z152" s="1"/>
  <c r="AA153"/>
  <c r="AA152" s="1"/>
  <c r="AB153"/>
  <c r="AB152" s="1"/>
  <c r="P155"/>
  <c r="O155"/>
  <c r="K155"/>
  <c r="J155"/>
  <c r="H150"/>
  <c r="H149" s="1"/>
  <c r="H148" s="1"/>
  <c r="I150"/>
  <c r="I149" s="1"/>
  <c r="I148" s="1"/>
  <c r="M150"/>
  <c r="M149" s="1"/>
  <c r="M148" s="1"/>
  <c r="N150"/>
  <c r="N149" s="1"/>
  <c r="N148" s="1"/>
  <c r="Q150"/>
  <c r="Q149" s="1"/>
  <c r="Q148" s="1"/>
  <c r="R150"/>
  <c r="R149" s="1"/>
  <c r="R148" s="1"/>
  <c r="S150"/>
  <c r="S148" s="1"/>
  <c r="T150"/>
  <c r="T149" s="1"/>
  <c r="T148" s="1"/>
  <c r="U150"/>
  <c r="U149" s="1"/>
  <c r="U148" s="1"/>
  <c r="V150"/>
  <c r="V149" s="1"/>
  <c r="V148" s="1"/>
  <c r="W150"/>
  <c r="W149" s="1"/>
  <c r="W148" s="1"/>
  <c r="X150"/>
  <c r="X149" s="1"/>
  <c r="X148" s="1"/>
  <c r="Y150"/>
  <c r="Y149" s="1"/>
  <c r="Y148" s="1"/>
  <c r="Z150"/>
  <c r="Z149" s="1"/>
  <c r="Z148" s="1"/>
  <c r="AA150"/>
  <c r="AA149" s="1"/>
  <c r="AA148" s="1"/>
  <c r="AB150"/>
  <c r="AB149" s="1"/>
  <c r="AB148" s="1"/>
  <c r="P151"/>
  <c r="P150" s="1"/>
  <c r="P149" s="1"/>
  <c r="P148" s="1"/>
  <c r="O151"/>
  <c r="O150" s="1"/>
  <c r="O149" s="1"/>
  <c r="O148" s="1"/>
  <c r="K151"/>
  <c r="K150" s="1"/>
  <c r="K149" s="1"/>
  <c r="K148" s="1"/>
  <c r="J151"/>
  <c r="J150" s="1"/>
  <c r="J149" s="1"/>
  <c r="J148" s="1"/>
  <c r="P39"/>
  <c r="P42"/>
  <c r="K42"/>
  <c r="K38" s="1"/>
  <c r="H74"/>
  <c r="H73" s="1"/>
  <c r="I74"/>
  <c r="I73" s="1"/>
  <c r="M74"/>
  <c r="M73" s="1"/>
  <c r="Q74"/>
  <c r="Q73" s="1"/>
  <c r="R74"/>
  <c r="R73" s="1"/>
  <c r="S74"/>
  <c r="S73" s="1"/>
  <c r="T74"/>
  <c r="T73" s="1"/>
  <c r="U74"/>
  <c r="U73" s="1"/>
  <c r="V74"/>
  <c r="V73" s="1"/>
  <c r="W74"/>
  <c r="W73" s="1"/>
  <c r="X74"/>
  <c r="X73" s="1"/>
  <c r="Y74"/>
  <c r="Y73" s="1"/>
  <c r="Z74"/>
  <c r="Z73" s="1"/>
  <c r="AA74"/>
  <c r="AA73" s="1"/>
  <c r="AB74"/>
  <c r="AB73" s="1"/>
  <c r="N76"/>
  <c r="L76" s="1"/>
  <c r="J76"/>
  <c r="J59"/>
  <c r="J56"/>
  <c r="J54"/>
  <c r="J71"/>
  <c r="M613"/>
  <c r="N613"/>
  <c r="R613"/>
  <c r="S613"/>
  <c r="T613"/>
  <c r="U613"/>
  <c r="V613"/>
  <c r="W613"/>
  <c r="X613"/>
  <c r="Y613"/>
  <c r="Z613"/>
  <c r="AA613"/>
  <c r="AB613"/>
  <c r="Q613"/>
  <c r="H1460"/>
  <c r="H1459" s="1"/>
  <c r="H1458" s="1"/>
  <c r="I1460"/>
  <c r="I1459" s="1"/>
  <c r="I1458" s="1"/>
  <c r="M1460"/>
  <c r="M1459" s="1"/>
  <c r="M1458" s="1"/>
  <c r="N1460"/>
  <c r="N1459" s="1"/>
  <c r="N1458" s="1"/>
  <c r="Q1460"/>
  <c r="Q1459" s="1"/>
  <c r="Q1458" s="1"/>
  <c r="R1460"/>
  <c r="R1459" s="1"/>
  <c r="R1458" s="1"/>
  <c r="S1460"/>
  <c r="S1459" s="1"/>
  <c r="S1458" s="1"/>
  <c r="T1460"/>
  <c r="T1459" s="1"/>
  <c r="T1458" s="1"/>
  <c r="U1460"/>
  <c r="U1459" s="1"/>
  <c r="U1458" s="1"/>
  <c r="V1460"/>
  <c r="V1459" s="1"/>
  <c r="V1458" s="1"/>
  <c r="W1460"/>
  <c r="W1459" s="1"/>
  <c r="W1458" s="1"/>
  <c r="X1460"/>
  <c r="X1459" s="1"/>
  <c r="X1458" s="1"/>
  <c r="Y1460"/>
  <c r="Y1459" s="1"/>
  <c r="Y1458" s="1"/>
  <c r="Z1460"/>
  <c r="Z1459" s="1"/>
  <c r="Z1458" s="1"/>
  <c r="AA1460"/>
  <c r="AA1459" s="1"/>
  <c r="AA1458" s="1"/>
  <c r="AB1460"/>
  <c r="AB1459" s="1"/>
  <c r="AB1458" s="1"/>
  <c r="P1461"/>
  <c r="P1460" s="1"/>
  <c r="P1459" s="1"/>
  <c r="P1458" s="1"/>
  <c r="O1461"/>
  <c r="K1461"/>
  <c r="K1460" s="1"/>
  <c r="K1459" s="1"/>
  <c r="K1458" s="1"/>
  <c r="J1461"/>
  <c r="J1460" s="1"/>
  <c r="J1459" s="1"/>
  <c r="J1458" s="1"/>
  <c r="H1400"/>
  <c r="H1399" s="1"/>
  <c r="H1398" s="1"/>
  <c r="I1400"/>
  <c r="I1399" s="1"/>
  <c r="I1398" s="1"/>
  <c r="M1400"/>
  <c r="M1399" s="1"/>
  <c r="M1398" s="1"/>
  <c r="N1400"/>
  <c r="N1399" s="1"/>
  <c r="N1398" s="1"/>
  <c r="Q1400"/>
  <c r="Q1399" s="1"/>
  <c r="Q1398" s="1"/>
  <c r="R1400"/>
  <c r="R1399" s="1"/>
  <c r="R1398" s="1"/>
  <c r="S1400"/>
  <c r="S1399" s="1"/>
  <c r="S1398" s="1"/>
  <c r="T1400"/>
  <c r="T1399" s="1"/>
  <c r="T1398" s="1"/>
  <c r="U1400"/>
  <c r="U1399" s="1"/>
  <c r="U1398" s="1"/>
  <c r="V1400"/>
  <c r="V1399" s="1"/>
  <c r="V1398" s="1"/>
  <c r="W1400"/>
  <c r="W1399" s="1"/>
  <c r="W1398" s="1"/>
  <c r="X1400"/>
  <c r="X1399" s="1"/>
  <c r="X1398" s="1"/>
  <c r="Y1400"/>
  <c r="Y1399" s="1"/>
  <c r="Y1398" s="1"/>
  <c r="Z1400"/>
  <c r="Z1399" s="1"/>
  <c r="Z1398" s="1"/>
  <c r="AA1400"/>
  <c r="AA1399" s="1"/>
  <c r="AA1398" s="1"/>
  <c r="AB1400"/>
  <c r="AB1399" s="1"/>
  <c r="AB1398" s="1"/>
  <c r="H1393"/>
  <c r="H1392" s="1"/>
  <c r="I1393"/>
  <c r="I1392" s="1"/>
  <c r="M1393"/>
  <c r="M1392" s="1"/>
  <c r="N1393"/>
  <c r="N1392" s="1"/>
  <c r="Q1393"/>
  <c r="Q1392" s="1"/>
  <c r="R1393"/>
  <c r="R1392" s="1"/>
  <c r="S1393"/>
  <c r="S1392" s="1"/>
  <c r="T1393"/>
  <c r="T1392" s="1"/>
  <c r="U1393"/>
  <c r="U1392" s="1"/>
  <c r="V1393"/>
  <c r="V1392" s="1"/>
  <c r="W1393"/>
  <c r="W1392" s="1"/>
  <c r="X1393"/>
  <c r="X1392" s="1"/>
  <c r="Y1393"/>
  <c r="Y1392" s="1"/>
  <c r="Z1393"/>
  <c r="Z1392" s="1"/>
  <c r="AA1393"/>
  <c r="AA1392" s="1"/>
  <c r="AB1393"/>
  <c r="AB1392" s="1"/>
  <c r="H1390"/>
  <c r="H1389" s="1"/>
  <c r="H1388" s="1"/>
  <c r="I1390"/>
  <c r="I1389" s="1"/>
  <c r="I1388" s="1"/>
  <c r="M1390"/>
  <c r="M1389" s="1"/>
  <c r="M1388" s="1"/>
  <c r="N1390"/>
  <c r="N1389" s="1"/>
  <c r="N1388" s="1"/>
  <c r="Q1390"/>
  <c r="Q1389" s="1"/>
  <c r="Q1388" s="1"/>
  <c r="R1390"/>
  <c r="R1389" s="1"/>
  <c r="R1388" s="1"/>
  <c r="S1390"/>
  <c r="S1389" s="1"/>
  <c r="S1388" s="1"/>
  <c r="T1390"/>
  <c r="T1389" s="1"/>
  <c r="T1388" s="1"/>
  <c r="U1390"/>
  <c r="U1389" s="1"/>
  <c r="U1388" s="1"/>
  <c r="V1390"/>
  <c r="V1389" s="1"/>
  <c r="V1388" s="1"/>
  <c r="W1390"/>
  <c r="W1389" s="1"/>
  <c r="W1388" s="1"/>
  <c r="X1390"/>
  <c r="X1389" s="1"/>
  <c r="X1388" s="1"/>
  <c r="Y1390"/>
  <c r="Y1389" s="1"/>
  <c r="Y1388" s="1"/>
  <c r="Z1390"/>
  <c r="Z1389" s="1"/>
  <c r="Z1388" s="1"/>
  <c r="AA1390"/>
  <c r="AA1389" s="1"/>
  <c r="AA1388" s="1"/>
  <c r="AB1390"/>
  <c r="AB1389" s="1"/>
  <c r="AB1388" s="1"/>
  <c r="P1401"/>
  <c r="P1400" s="1"/>
  <c r="P1399" s="1"/>
  <c r="P1398" s="1"/>
  <c r="O1401"/>
  <c r="K1401"/>
  <c r="K1400" s="1"/>
  <c r="K1399" s="1"/>
  <c r="K1398" s="1"/>
  <c r="J1401"/>
  <c r="J1400" s="1"/>
  <c r="J1399" s="1"/>
  <c r="J1398" s="1"/>
  <c r="P1395"/>
  <c r="O1395"/>
  <c r="O1394" s="1"/>
  <c r="K1395"/>
  <c r="J1395"/>
  <c r="J1394" s="1"/>
  <c r="P1391"/>
  <c r="P1390" s="1"/>
  <c r="P1389" s="1"/>
  <c r="P1388" s="1"/>
  <c r="O1391"/>
  <c r="K1391"/>
  <c r="K1390" s="1"/>
  <c r="K1389" s="1"/>
  <c r="K1388" s="1"/>
  <c r="J1391"/>
  <c r="J1390" s="1"/>
  <c r="J1389" s="1"/>
  <c r="J1388" s="1"/>
  <c r="Q1297"/>
  <c r="Q1287" s="1"/>
  <c r="H1325"/>
  <c r="H1324" s="1"/>
  <c r="H1323" s="1"/>
  <c r="I1325"/>
  <c r="I1324" s="1"/>
  <c r="I1323" s="1"/>
  <c r="M1325"/>
  <c r="M1324" s="1"/>
  <c r="M1323" s="1"/>
  <c r="N1325"/>
  <c r="N1324" s="1"/>
  <c r="N1323" s="1"/>
  <c r="Q1325"/>
  <c r="Q1324" s="1"/>
  <c r="Q1323" s="1"/>
  <c r="R1325"/>
  <c r="R1324" s="1"/>
  <c r="R1323" s="1"/>
  <c r="S1325"/>
  <c r="S1324" s="1"/>
  <c r="S1323" s="1"/>
  <c r="T1325"/>
  <c r="T1324" s="1"/>
  <c r="T1323" s="1"/>
  <c r="U1325"/>
  <c r="U1324" s="1"/>
  <c r="U1323" s="1"/>
  <c r="V1325"/>
  <c r="V1324" s="1"/>
  <c r="V1323" s="1"/>
  <c r="W1325"/>
  <c r="W1324" s="1"/>
  <c r="W1323" s="1"/>
  <c r="X1325"/>
  <c r="X1324" s="1"/>
  <c r="X1323" s="1"/>
  <c r="Y1325"/>
  <c r="Y1324" s="1"/>
  <c r="Y1323" s="1"/>
  <c r="Z1325"/>
  <c r="Z1324" s="1"/>
  <c r="Z1323" s="1"/>
  <c r="AA1325"/>
  <c r="AA1324" s="1"/>
  <c r="AA1323" s="1"/>
  <c r="AB1325"/>
  <c r="AB1324" s="1"/>
  <c r="AB1323" s="1"/>
  <c r="H1321"/>
  <c r="H1320" s="1"/>
  <c r="I1321"/>
  <c r="I1320" s="1"/>
  <c r="M1321"/>
  <c r="M1320" s="1"/>
  <c r="N1321"/>
  <c r="N1320" s="1"/>
  <c r="Q1321"/>
  <c r="Q1320" s="1"/>
  <c r="R1321"/>
  <c r="R1320" s="1"/>
  <c r="S1321"/>
  <c r="S1320" s="1"/>
  <c r="T1321"/>
  <c r="T1320" s="1"/>
  <c r="U1321"/>
  <c r="U1320" s="1"/>
  <c r="V1321"/>
  <c r="V1320" s="1"/>
  <c r="W1321"/>
  <c r="W1320" s="1"/>
  <c r="X1321"/>
  <c r="X1320" s="1"/>
  <c r="Y1321"/>
  <c r="Y1320" s="1"/>
  <c r="Z1321"/>
  <c r="Z1320" s="1"/>
  <c r="AA1321"/>
  <c r="AA1320" s="1"/>
  <c r="AB1321"/>
  <c r="AB1320" s="1"/>
  <c r="H1318"/>
  <c r="I1318"/>
  <c r="M1318"/>
  <c r="N1318"/>
  <c r="Q1318"/>
  <c r="R1318"/>
  <c r="S1318"/>
  <c r="T1318"/>
  <c r="U1318"/>
  <c r="V1318"/>
  <c r="W1318"/>
  <c r="X1318"/>
  <c r="Y1318"/>
  <c r="Z1318"/>
  <c r="AA1318"/>
  <c r="AB1318"/>
  <c r="H1310"/>
  <c r="H1309" s="1"/>
  <c r="I1310"/>
  <c r="I1309" s="1"/>
  <c r="M1310"/>
  <c r="M1309" s="1"/>
  <c r="N1310"/>
  <c r="N1309" s="1"/>
  <c r="Q1310"/>
  <c r="Q1309" s="1"/>
  <c r="R1310"/>
  <c r="R1309" s="1"/>
  <c r="S1310"/>
  <c r="S1309" s="1"/>
  <c r="T1310"/>
  <c r="T1309" s="1"/>
  <c r="U1310"/>
  <c r="U1309" s="1"/>
  <c r="V1310"/>
  <c r="V1309" s="1"/>
  <c r="W1310"/>
  <c r="W1309" s="1"/>
  <c r="X1310"/>
  <c r="X1309" s="1"/>
  <c r="Y1310"/>
  <c r="Y1309" s="1"/>
  <c r="Z1310"/>
  <c r="Z1309" s="1"/>
  <c r="AA1310"/>
  <c r="AA1309" s="1"/>
  <c r="AB1310"/>
  <c r="AB1309" s="1"/>
  <c r="H1307"/>
  <c r="I1307"/>
  <c r="M1307"/>
  <c r="N1307"/>
  <c r="Q1307"/>
  <c r="R1307"/>
  <c r="S1307"/>
  <c r="T1307"/>
  <c r="U1307"/>
  <c r="V1307"/>
  <c r="W1307"/>
  <c r="X1307"/>
  <c r="Y1307"/>
  <c r="Z1307"/>
  <c r="AA1307"/>
  <c r="AB1307"/>
  <c r="H1304"/>
  <c r="I1304"/>
  <c r="M1304"/>
  <c r="N1304"/>
  <c r="Q1304"/>
  <c r="R1304"/>
  <c r="S1304"/>
  <c r="T1304"/>
  <c r="U1304"/>
  <c r="V1304"/>
  <c r="W1304"/>
  <c r="X1304"/>
  <c r="Y1304"/>
  <c r="Z1304"/>
  <c r="AA1304"/>
  <c r="AB1304"/>
  <c r="H1300"/>
  <c r="H1299" s="1"/>
  <c r="I1300"/>
  <c r="I1299" s="1"/>
  <c r="M1300"/>
  <c r="M1299" s="1"/>
  <c r="N1300"/>
  <c r="N1299" s="1"/>
  <c r="Q1300"/>
  <c r="Q1299" s="1"/>
  <c r="R1300"/>
  <c r="R1299" s="1"/>
  <c r="S1300"/>
  <c r="S1299" s="1"/>
  <c r="T1300"/>
  <c r="T1299" s="1"/>
  <c r="U1300"/>
  <c r="U1299" s="1"/>
  <c r="V1300"/>
  <c r="V1299" s="1"/>
  <c r="W1300"/>
  <c r="W1299" s="1"/>
  <c r="X1300"/>
  <c r="X1299" s="1"/>
  <c r="Y1300"/>
  <c r="Y1299" s="1"/>
  <c r="Z1300"/>
  <c r="Z1299" s="1"/>
  <c r="AA1300"/>
  <c r="AA1299" s="1"/>
  <c r="AB1300"/>
  <c r="AB1299" s="1"/>
  <c r="H1297"/>
  <c r="H1287" s="1"/>
  <c r="I1297"/>
  <c r="I1287" s="1"/>
  <c r="M1297"/>
  <c r="M1287" s="1"/>
  <c r="N1297"/>
  <c r="N1287" s="1"/>
  <c r="R1297"/>
  <c r="R1287" s="1"/>
  <c r="S1297"/>
  <c r="S1287" s="1"/>
  <c r="T1297"/>
  <c r="T1287" s="1"/>
  <c r="U1297"/>
  <c r="U1287" s="1"/>
  <c r="V1297"/>
  <c r="V1287" s="1"/>
  <c r="W1297"/>
  <c r="W1287" s="1"/>
  <c r="X1297"/>
  <c r="X1287" s="1"/>
  <c r="Y1297"/>
  <c r="Y1287" s="1"/>
  <c r="Z1297"/>
  <c r="Z1287" s="1"/>
  <c r="AA1297"/>
  <c r="AA1287" s="1"/>
  <c r="AB1297"/>
  <c r="AB1287" s="1"/>
  <c r="H1285"/>
  <c r="I1285"/>
  <c r="M1285"/>
  <c r="N1285"/>
  <c r="Q1285"/>
  <c r="R1285"/>
  <c r="S1285"/>
  <c r="T1285"/>
  <c r="U1285"/>
  <c r="V1285"/>
  <c r="W1285"/>
  <c r="X1285"/>
  <c r="Y1285"/>
  <c r="Z1285"/>
  <c r="AA1285"/>
  <c r="AB1285"/>
  <c r="H1282"/>
  <c r="I1282"/>
  <c r="M1282"/>
  <c r="N1282"/>
  <c r="Q1282"/>
  <c r="R1282"/>
  <c r="S1282"/>
  <c r="T1282"/>
  <c r="U1282"/>
  <c r="V1282"/>
  <c r="W1282"/>
  <c r="X1282"/>
  <c r="Y1282"/>
  <c r="Z1282"/>
  <c r="AA1282"/>
  <c r="AB1282"/>
  <c r="I1276"/>
  <c r="I1275" s="1"/>
  <c r="M1276"/>
  <c r="M1275" s="1"/>
  <c r="N1276"/>
  <c r="N1275" s="1"/>
  <c r="Q1276"/>
  <c r="Q1275" s="1"/>
  <c r="R1276"/>
  <c r="R1275" s="1"/>
  <c r="S1276"/>
  <c r="S1275" s="1"/>
  <c r="T1276"/>
  <c r="T1275" s="1"/>
  <c r="U1276"/>
  <c r="U1275" s="1"/>
  <c r="V1276"/>
  <c r="V1275" s="1"/>
  <c r="W1276"/>
  <c r="W1275" s="1"/>
  <c r="X1276"/>
  <c r="X1275" s="1"/>
  <c r="Y1276"/>
  <c r="Y1275" s="1"/>
  <c r="AA1276"/>
  <c r="AA1275" s="1"/>
  <c r="AB1276"/>
  <c r="AB1275" s="1"/>
  <c r="H1273"/>
  <c r="H1272" s="1"/>
  <c r="H1271" s="1"/>
  <c r="I1273"/>
  <c r="I1272" s="1"/>
  <c r="I1271" s="1"/>
  <c r="M1273"/>
  <c r="M1272" s="1"/>
  <c r="M1271" s="1"/>
  <c r="N1273"/>
  <c r="N1272" s="1"/>
  <c r="N1271" s="1"/>
  <c r="Q1273"/>
  <c r="Q1272" s="1"/>
  <c r="Q1271" s="1"/>
  <c r="R1273"/>
  <c r="R1272" s="1"/>
  <c r="R1271" s="1"/>
  <c r="S1273"/>
  <c r="S1272" s="1"/>
  <c r="S1271" s="1"/>
  <c r="T1273"/>
  <c r="T1272" s="1"/>
  <c r="T1271" s="1"/>
  <c r="U1273"/>
  <c r="U1272" s="1"/>
  <c r="U1271" s="1"/>
  <c r="V1273"/>
  <c r="V1272" s="1"/>
  <c r="V1271" s="1"/>
  <c r="W1273"/>
  <c r="W1272" s="1"/>
  <c r="W1271" s="1"/>
  <c r="X1273"/>
  <c r="X1272" s="1"/>
  <c r="X1271" s="1"/>
  <c r="Y1273"/>
  <c r="Y1272" s="1"/>
  <c r="Y1271" s="1"/>
  <c r="Z1273"/>
  <c r="Z1272" s="1"/>
  <c r="Z1271" s="1"/>
  <c r="AA1273"/>
  <c r="AA1272" s="1"/>
  <c r="AA1271" s="1"/>
  <c r="AB1273"/>
  <c r="AB1272" s="1"/>
  <c r="AB1271" s="1"/>
  <c r="H1263"/>
  <c r="H1262" s="1"/>
  <c r="I1263"/>
  <c r="I1262" s="1"/>
  <c r="M1263"/>
  <c r="M1262" s="1"/>
  <c r="N1263"/>
  <c r="N1262" s="1"/>
  <c r="Q1263"/>
  <c r="Q1262" s="1"/>
  <c r="R1263"/>
  <c r="R1262" s="1"/>
  <c r="S1263"/>
  <c r="S1262" s="1"/>
  <c r="T1263"/>
  <c r="T1262" s="1"/>
  <c r="U1263"/>
  <c r="U1262" s="1"/>
  <c r="V1263"/>
  <c r="V1262" s="1"/>
  <c r="W1263"/>
  <c r="W1262" s="1"/>
  <c r="X1263"/>
  <c r="X1262" s="1"/>
  <c r="Y1263"/>
  <c r="Y1262" s="1"/>
  <c r="Z1263"/>
  <c r="Z1262" s="1"/>
  <c r="AA1263"/>
  <c r="AA1262" s="1"/>
  <c r="AB1263"/>
  <c r="AB1262" s="1"/>
  <c r="H1257"/>
  <c r="I1257"/>
  <c r="M1257"/>
  <c r="N1257"/>
  <c r="Q1257"/>
  <c r="R1257"/>
  <c r="S1257"/>
  <c r="T1257"/>
  <c r="U1257"/>
  <c r="V1257"/>
  <c r="W1257"/>
  <c r="X1257"/>
  <c r="Y1257"/>
  <c r="Z1257"/>
  <c r="AA1257"/>
  <c r="AB1257"/>
  <c r="H1255"/>
  <c r="I1255"/>
  <c r="M1255"/>
  <c r="N1255"/>
  <c r="Q1255"/>
  <c r="R1255"/>
  <c r="S1255"/>
  <c r="T1255"/>
  <c r="U1255"/>
  <c r="V1255"/>
  <c r="W1255"/>
  <c r="X1255"/>
  <c r="Y1255"/>
  <c r="Z1255"/>
  <c r="AA1255"/>
  <c r="AB1255"/>
  <c r="H1249"/>
  <c r="I1249"/>
  <c r="M1249"/>
  <c r="N1249"/>
  <c r="Q1249"/>
  <c r="R1249"/>
  <c r="S1249"/>
  <c r="T1249"/>
  <c r="U1249"/>
  <c r="V1249"/>
  <c r="W1249"/>
  <c r="X1249"/>
  <c r="Y1249"/>
  <c r="Z1249"/>
  <c r="AA1249"/>
  <c r="AB1249"/>
  <c r="H1236"/>
  <c r="I1236"/>
  <c r="M1236"/>
  <c r="N1236"/>
  <c r="N1235" s="1"/>
  <c r="Q1236"/>
  <c r="R1236"/>
  <c r="S1236"/>
  <c r="T1236"/>
  <c r="T1235" s="1"/>
  <c r="U1236"/>
  <c r="V1236"/>
  <c r="V1235" s="1"/>
  <c r="W1236"/>
  <c r="W1235" s="1"/>
  <c r="X1236"/>
  <c r="X1235" s="1"/>
  <c r="Y1236"/>
  <c r="Z1236"/>
  <c r="Z1235" s="1"/>
  <c r="AA1236"/>
  <c r="AB1236"/>
  <c r="AB1235" s="1"/>
  <c r="H1233"/>
  <c r="I1233"/>
  <c r="M1233"/>
  <c r="N1233"/>
  <c r="Q1233"/>
  <c r="R1233"/>
  <c r="S1233"/>
  <c r="T1233"/>
  <c r="U1233"/>
  <c r="V1233"/>
  <c r="W1233"/>
  <c r="X1233"/>
  <c r="Y1233"/>
  <c r="Z1233"/>
  <c r="AA1233"/>
  <c r="AB1233"/>
  <c r="H1231"/>
  <c r="I1231"/>
  <c r="M1231"/>
  <c r="N1231"/>
  <c r="Q1231"/>
  <c r="S1231"/>
  <c r="T1231"/>
  <c r="U1231"/>
  <c r="V1231"/>
  <c r="W1231"/>
  <c r="X1231"/>
  <c r="Y1231"/>
  <c r="Z1231"/>
  <c r="AA1231"/>
  <c r="AB1231"/>
  <c r="H1228"/>
  <c r="I1228"/>
  <c r="M1228"/>
  <c r="N1228"/>
  <c r="Q1228"/>
  <c r="R1228"/>
  <c r="S1228"/>
  <c r="T1228"/>
  <c r="U1228"/>
  <c r="V1228"/>
  <c r="W1228"/>
  <c r="X1228"/>
  <c r="Y1228"/>
  <c r="Z1228"/>
  <c r="AA1228"/>
  <c r="AB1228"/>
  <c r="H1213"/>
  <c r="H1212" s="1"/>
  <c r="H1211" s="1"/>
  <c r="I1213"/>
  <c r="I1212" s="1"/>
  <c r="I1211" s="1"/>
  <c r="M1213"/>
  <c r="M1212" s="1"/>
  <c r="M1211" s="1"/>
  <c r="N1213"/>
  <c r="N1212" s="1"/>
  <c r="N1211" s="1"/>
  <c r="Q1213"/>
  <c r="Q1212" s="1"/>
  <c r="Q1211" s="1"/>
  <c r="R1213"/>
  <c r="R1212" s="1"/>
  <c r="R1211" s="1"/>
  <c r="S1213"/>
  <c r="S1212" s="1"/>
  <c r="S1211" s="1"/>
  <c r="T1213"/>
  <c r="T1212" s="1"/>
  <c r="T1211" s="1"/>
  <c r="U1213"/>
  <c r="U1212" s="1"/>
  <c r="U1211" s="1"/>
  <c r="V1213"/>
  <c r="V1212" s="1"/>
  <c r="V1211" s="1"/>
  <c r="W1213"/>
  <c r="W1212" s="1"/>
  <c r="W1211" s="1"/>
  <c r="X1213"/>
  <c r="X1212" s="1"/>
  <c r="X1211" s="1"/>
  <c r="Y1213"/>
  <c r="Y1212" s="1"/>
  <c r="Y1211" s="1"/>
  <c r="Z1213"/>
  <c r="Z1212" s="1"/>
  <c r="Z1211" s="1"/>
  <c r="AA1213"/>
  <c r="AA1212" s="1"/>
  <c r="AA1211" s="1"/>
  <c r="AB1213"/>
  <c r="AB1212" s="1"/>
  <c r="AB1211" s="1"/>
  <c r="P1326"/>
  <c r="P1325" s="1"/>
  <c r="P1324" s="1"/>
  <c r="P1323" s="1"/>
  <c r="O1326"/>
  <c r="K1326"/>
  <c r="K1325" s="1"/>
  <c r="K1324" s="1"/>
  <c r="K1323" s="1"/>
  <c r="J1326"/>
  <c r="J1325" s="1"/>
  <c r="J1324" s="1"/>
  <c r="J1323" s="1"/>
  <c r="P1322"/>
  <c r="P1321" s="1"/>
  <c r="P1320" s="1"/>
  <c r="O1322"/>
  <c r="K1322"/>
  <c r="K1321" s="1"/>
  <c r="K1320" s="1"/>
  <c r="J1322"/>
  <c r="P1319"/>
  <c r="P1318" s="1"/>
  <c r="O1319"/>
  <c r="K1319"/>
  <c r="K1318" s="1"/>
  <c r="J1319"/>
  <c r="J1318" s="1"/>
  <c r="P1317"/>
  <c r="O1317"/>
  <c r="K1317"/>
  <c r="J1317"/>
  <c r="P1316"/>
  <c r="O1316"/>
  <c r="K1316"/>
  <c r="J1316"/>
  <c r="P1314"/>
  <c r="O1314"/>
  <c r="K1314"/>
  <c r="J1314"/>
  <c r="P1313"/>
  <c r="O1313"/>
  <c r="K1313"/>
  <c r="J1313"/>
  <c r="P1312"/>
  <c r="O1312"/>
  <c r="K1312"/>
  <c r="J1312"/>
  <c r="P1311"/>
  <c r="P1310" s="1"/>
  <c r="P1309" s="1"/>
  <c r="O1311"/>
  <c r="K1311"/>
  <c r="K1310" s="1"/>
  <c r="K1309" s="1"/>
  <c r="J1311"/>
  <c r="P1308"/>
  <c r="P1307" s="1"/>
  <c r="O1308"/>
  <c r="K1308"/>
  <c r="K1307" s="1"/>
  <c r="J1308"/>
  <c r="P1306"/>
  <c r="O1306"/>
  <c r="K1306"/>
  <c r="J1306"/>
  <c r="P1305"/>
  <c r="P1304" s="1"/>
  <c r="O1305"/>
  <c r="K1305"/>
  <c r="K1304" s="1"/>
  <c r="J1305"/>
  <c r="P1301"/>
  <c r="P1300" s="1"/>
  <c r="P1299" s="1"/>
  <c r="O1301"/>
  <c r="K1301"/>
  <c r="K1300" s="1"/>
  <c r="K1299" s="1"/>
  <c r="J1301"/>
  <c r="J1300" s="1"/>
  <c r="J1299" s="1"/>
  <c r="P1298"/>
  <c r="P1297" s="1"/>
  <c r="O1298"/>
  <c r="O1297" s="1"/>
  <c r="K1298"/>
  <c r="K1297" s="1"/>
  <c r="J1298"/>
  <c r="J1297" s="1"/>
  <c r="P1295"/>
  <c r="O1295"/>
  <c r="K1295"/>
  <c r="J1295"/>
  <c r="P1294"/>
  <c r="O1294"/>
  <c r="K1294"/>
  <c r="J1294"/>
  <c r="P1293"/>
  <c r="O1293"/>
  <c r="K1293"/>
  <c r="J1293"/>
  <c r="P1292"/>
  <c r="O1292"/>
  <c r="K1292"/>
  <c r="J1292"/>
  <c r="P1291"/>
  <c r="P1290" s="1"/>
  <c r="P1287" s="1"/>
  <c r="O1291"/>
  <c r="O1290" s="1"/>
  <c r="K1291"/>
  <c r="K1290" s="1"/>
  <c r="K1287" s="1"/>
  <c r="J1291"/>
  <c r="J1290" s="1"/>
  <c r="P1286"/>
  <c r="P1285" s="1"/>
  <c r="O1286"/>
  <c r="K1286"/>
  <c r="K1285" s="1"/>
  <c r="J1286"/>
  <c r="J1285" s="1"/>
  <c r="P1284"/>
  <c r="O1284"/>
  <c r="K1284"/>
  <c r="J1284"/>
  <c r="P1283"/>
  <c r="P1282" s="1"/>
  <c r="O1283"/>
  <c r="K1283"/>
  <c r="K1282" s="1"/>
  <c r="J1283"/>
  <c r="P1279"/>
  <c r="O1279"/>
  <c r="K1279"/>
  <c r="J1279"/>
  <c r="P1278"/>
  <c r="P1277" s="1"/>
  <c r="O1278"/>
  <c r="O1277" s="1"/>
  <c r="K1278"/>
  <c r="K1277" s="1"/>
  <c r="J1278"/>
  <c r="J1277" s="1"/>
  <c r="P1274"/>
  <c r="P1273" s="1"/>
  <c r="P1272" s="1"/>
  <c r="P1271" s="1"/>
  <c r="O1274"/>
  <c r="O1273" s="1"/>
  <c r="O1272" s="1"/>
  <c r="O1271" s="1"/>
  <c r="K1274"/>
  <c r="K1273" s="1"/>
  <c r="K1272" s="1"/>
  <c r="K1271" s="1"/>
  <c r="J1274"/>
  <c r="J1273" s="1"/>
  <c r="J1272" s="1"/>
  <c r="J1271" s="1"/>
  <c r="P1266"/>
  <c r="O1266"/>
  <c r="O1264" s="1"/>
  <c r="K1266"/>
  <c r="J1266"/>
  <c r="J1264" s="1"/>
  <c r="P1258"/>
  <c r="P1257" s="1"/>
  <c r="O1258"/>
  <c r="K1258"/>
  <c r="K1257" s="1"/>
  <c r="J1258"/>
  <c r="J1257" s="1"/>
  <c r="P1256"/>
  <c r="P1255" s="1"/>
  <c r="O1256"/>
  <c r="K1256"/>
  <c r="K1255" s="1"/>
  <c r="J1256"/>
  <c r="P1250"/>
  <c r="P1249" s="1"/>
  <c r="O1250"/>
  <c r="K1250"/>
  <c r="K1249" s="1"/>
  <c r="J1250"/>
  <c r="J1249" s="1"/>
  <c r="P1248"/>
  <c r="O1248"/>
  <c r="K1248"/>
  <c r="J1248"/>
  <c r="P1247"/>
  <c r="O1247"/>
  <c r="K1247"/>
  <c r="J1247"/>
  <c r="P1246"/>
  <c r="O1246"/>
  <c r="K1246"/>
  <c r="J1246"/>
  <c r="P1245"/>
  <c r="O1245"/>
  <c r="K1245"/>
  <c r="J1245"/>
  <c r="O1244"/>
  <c r="J1244"/>
  <c r="P1242"/>
  <c r="O1242"/>
  <c r="K1242"/>
  <c r="J1242"/>
  <c r="P1241"/>
  <c r="O1241"/>
  <c r="K1241"/>
  <c r="J1241"/>
  <c r="P1239"/>
  <c r="O1239"/>
  <c r="K1239"/>
  <c r="J1239"/>
  <c r="P1238"/>
  <c r="O1238"/>
  <c r="K1238"/>
  <c r="J1238"/>
  <c r="P1237"/>
  <c r="O1237"/>
  <c r="K1237"/>
  <c r="J1237"/>
  <c r="P1234"/>
  <c r="P1233" s="1"/>
  <c r="O1234"/>
  <c r="K1234"/>
  <c r="K1233" s="1"/>
  <c r="J1234"/>
  <c r="J1233" s="1"/>
  <c r="P1232"/>
  <c r="P1231" s="1"/>
  <c r="O1232"/>
  <c r="O1231" s="1"/>
  <c r="K1232"/>
  <c r="K1231" s="1"/>
  <c r="J1232"/>
  <c r="P1230"/>
  <c r="O1230"/>
  <c r="K1230"/>
  <c r="J1230"/>
  <c r="P1229"/>
  <c r="P1228" s="1"/>
  <c r="P1227" s="1"/>
  <c r="O1229"/>
  <c r="K1229"/>
  <c r="K1228" s="1"/>
  <c r="J1229"/>
  <c r="J1228" s="1"/>
  <c r="P1214"/>
  <c r="P1213" s="1"/>
  <c r="P1212" s="1"/>
  <c r="P1211" s="1"/>
  <c r="O1214"/>
  <c r="O1213" s="1"/>
  <c r="O1212" s="1"/>
  <c r="O1211" s="1"/>
  <c r="K1214"/>
  <c r="K1213" s="1"/>
  <c r="K1212" s="1"/>
  <c r="K1211" s="1"/>
  <c r="J1214"/>
  <c r="H1109"/>
  <c r="H1108" s="1"/>
  <c r="H1107" s="1"/>
  <c r="I1109"/>
  <c r="I1108" s="1"/>
  <c r="I1107" s="1"/>
  <c r="M1109"/>
  <c r="M1108" s="1"/>
  <c r="M1107" s="1"/>
  <c r="N1109"/>
  <c r="N1108" s="1"/>
  <c r="N1107" s="1"/>
  <c r="Q1109"/>
  <c r="Q1108" s="1"/>
  <c r="Q1107" s="1"/>
  <c r="R1109"/>
  <c r="R1108" s="1"/>
  <c r="R1107" s="1"/>
  <c r="S1109"/>
  <c r="S1108" s="1"/>
  <c r="S1107" s="1"/>
  <c r="T1109"/>
  <c r="T1108" s="1"/>
  <c r="T1107" s="1"/>
  <c r="U1109"/>
  <c r="U1108" s="1"/>
  <c r="U1107" s="1"/>
  <c r="V1109"/>
  <c r="V1108" s="1"/>
  <c r="V1107" s="1"/>
  <c r="W1109"/>
  <c r="W1108" s="1"/>
  <c r="W1107" s="1"/>
  <c r="X1109"/>
  <c r="X1108" s="1"/>
  <c r="X1107" s="1"/>
  <c r="Y1109"/>
  <c r="Y1108" s="1"/>
  <c r="Y1107" s="1"/>
  <c r="Z1109"/>
  <c r="Z1108" s="1"/>
  <c r="Z1107" s="1"/>
  <c r="AA1109"/>
  <c r="AA1108" s="1"/>
  <c r="AA1107" s="1"/>
  <c r="AB1109"/>
  <c r="AB1108" s="1"/>
  <c r="AB1107" s="1"/>
  <c r="P1110"/>
  <c r="P1109" s="1"/>
  <c r="P1108" s="1"/>
  <c r="P1107" s="1"/>
  <c r="O1110"/>
  <c r="O1109" s="1"/>
  <c r="O1108" s="1"/>
  <c r="O1107" s="1"/>
  <c r="K1110"/>
  <c r="K1109" s="1"/>
  <c r="K1108" s="1"/>
  <c r="K1107" s="1"/>
  <c r="J1110"/>
  <c r="J1109" s="1"/>
  <c r="J1108" s="1"/>
  <c r="J1107" s="1"/>
  <c r="H670"/>
  <c r="H669" s="1"/>
  <c r="H668" s="1"/>
  <c r="I670"/>
  <c r="I669" s="1"/>
  <c r="I668" s="1"/>
  <c r="M670"/>
  <c r="M669" s="1"/>
  <c r="M668" s="1"/>
  <c r="N670"/>
  <c r="N669" s="1"/>
  <c r="N668" s="1"/>
  <c r="Q670"/>
  <c r="Q669" s="1"/>
  <c r="Q668" s="1"/>
  <c r="R670"/>
  <c r="R669" s="1"/>
  <c r="R668" s="1"/>
  <c r="S670"/>
  <c r="S669" s="1"/>
  <c r="S668" s="1"/>
  <c r="T670"/>
  <c r="T669" s="1"/>
  <c r="T668" s="1"/>
  <c r="U670"/>
  <c r="U669" s="1"/>
  <c r="U668" s="1"/>
  <c r="V670"/>
  <c r="V669" s="1"/>
  <c r="V668" s="1"/>
  <c r="W670"/>
  <c r="W669" s="1"/>
  <c r="W668" s="1"/>
  <c r="X670"/>
  <c r="X669" s="1"/>
  <c r="X668" s="1"/>
  <c r="Y670"/>
  <c r="Y669" s="1"/>
  <c r="Y668" s="1"/>
  <c r="Z670"/>
  <c r="Z669" s="1"/>
  <c r="Z668" s="1"/>
  <c r="AA670"/>
  <c r="AA669" s="1"/>
  <c r="AA668" s="1"/>
  <c r="AB670"/>
  <c r="AB669" s="1"/>
  <c r="AB668" s="1"/>
  <c r="AB662"/>
  <c r="AB661" s="1"/>
  <c r="AB660" s="1"/>
  <c r="H662"/>
  <c r="H661" s="1"/>
  <c r="H660" s="1"/>
  <c r="I662"/>
  <c r="I661" s="1"/>
  <c r="I660" s="1"/>
  <c r="M662"/>
  <c r="M661" s="1"/>
  <c r="M660" s="1"/>
  <c r="N662"/>
  <c r="N661" s="1"/>
  <c r="N660" s="1"/>
  <c r="Q662"/>
  <c r="Q661" s="1"/>
  <c r="Q660" s="1"/>
  <c r="R662"/>
  <c r="R661" s="1"/>
  <c r="R660" s="1"/>
  <c r="S662"/>
  <c r="S661" s="1"/>
  <c r="S660" s="1"/>
  <c r="T662"/>
  <c r="T661" s="1"/>
  <c r="T660" s="1"/>
  <c r="U662"/>
  <c r="U661" s="1"/>
  <c r="U660" s="1"/>
  <c r="V662"/>
  <c r="V661" s="1"/>
  <c r="V660" s="1"/>
  <c r="W662"/>
  <c r="W661" s="1"/>
  <c r="W660" s="1"/>
  <c r="X662"/>
  <c r="X661" s="1"/>
  <c r="X660" s="1"/>
  <c r="Y662"/>
  <c r="Y661" s="1"/>
  <c r="Y660" s="1"/>
  <c r="Z662"/>
  <c r="Z661" s="1"/>
  <c r="Z660" s="1"/>
  <c r="AA662"/>
  <c r="AA661" s="1"/>
  <c r="AA660" s="1"/>
  <c r="H652"/>
  <c r="H651" s="1"/>
  <c r="H650" s="1"/>
  <c r="I652"/>
  <c r="I651" s="1"/>
  <c r="I650" s="1"/>
  <c r="M652"/>
  <c r="M651" s="1"/>
  <c r="M650" s="1"/>
  <c r="N652"/>
  <c r="N651" s="1"/>
  <c r="N650" s="1"/>
  <c r="Q652"/>
  <c r="Q651" s="1"/>
  <c r="Q650" s="1"/>
  <c r="R652"/>
  <c r="R651" s="1"/>
  <c r="R650" s="1"/>
  <c r="S652"/>
  <c r="S651" s="1"/>
  <c r="S650" s="1"/>
  <c r="T652"/>
  <c r="T651" s="1"/>
  <c r="T650" s="1"/>
  <c r="U652"/>
  <c r="U651" s="1"/>
  <c r="U650" s="1"/>
  <c r="V652"/>
  <c r="V651" s="1"/>
  <c r="V650" s="1"/>
  <c r="W652"/>
  <c r="W651" s="1"/>
  <c r="W650" s="1"/>
  <c r="X652"/>
  <c r="X651" s="1"/>
  <c r="X650" s="1"/>
  <c r="Y652"/>
  <c r="Y651" s="1"/>
  <c r="Y650" s="1"/>
  <c r="Z652"/>
  <c r="Z651" s="1"/>
  <c r="Z650" s="1"/>
  <c r="AA652"/>
  <c r="AA651" s="1"/>
  <c r="AA650" s="1"/>
  <c r="AB652"/>
  <c r="AB651" s="1"/>
  <c r="AB650" s="1"/>
  <c r="H627"/>
  <c r="H626" s="1"/>
  <c r="I627"/>
  <c r="I626" s="1"/>
  <c r="M627"/>
  <c r="M626" s="1"/>
  <c r="N627"/>
  <c r="N626" s="1"/>
  <c r="Q627"/>
  <c r="Q626" s="1"/>
  <c r="R627"/>
  <c r="R626" s="1"/>
  <c r="S627"/>
  <c r="S626" s="1"/>
  <c r="T627"/>
  <c r="T626" s="1"/>
  <c r="U627"/>
  <c r="U626" s="1"/>
  <c r="V627"/>
  <c r="V626" s="1"/>
  <c r="W627"/>
  <c r="W626" s="1"/>
  <c r="X627"/>
  <c r="X626" s="1"/>
  <c r="Y627"/>
  <c r="Y626" s="1"/>
  <c r="Z627"/>
  <c r="Z626" s="1"/>
  <c r="AA627"/>
  <c r="AA626" s="1"/>
  <c r="AB627"/>
  <c r="AB626" s="1"/>
  <c r="H622"/>
  <c r="H621" s="1"/>
  <c r="H620" s="1"/>
  <c r="I622"/>
  <c r="I621" s="1"/>
  <c r="I620" s="1"/>
  <c r="M622"/>
  <c r="M621" s="1"/>
  <c r="M620" s="1"/>
  <c r="N622"/>
  <c r="N621" s="1"/>
  <c r="N620" s="1"/>
  <c r="Q622"/>
  <c r="Q621" s="1"/>
  <c r="Q620" s="1"/>
  <c r="R622"/>
  <c r="R621" s="1"/>
  <c r="R620" s="1"/>
  <c r="S622"/>
  <c r="S621" s="1"/>
  <c r="S620" s="1"/>
  <c r="T622"/>
  <c r="T621" s="1"/>
  <c r="T620" s="1"/>
  <c r="U622"/>
  <c r="U621" s="1"/>
  <c r="U620" s="1"/>
  <c r="V622"/>
  <c r="V621" s="1"/>
  <c r="V620" s="1"/>
  <c r="W622"/>
  <c r="W621" s="1"/>
  <c r="W620" s="1"/>
  <c r="X622"/>
  <c r="X621" s="1"/>
  <c r="X620" s="1"/>
  <c r="Y622"/>
  <c r="Y621" s="1"/>
  <c r="Y620" s="1"/>
  <c r="Z622"/>
  <c r="Z621" s="1"/>
  <c r="Z620" s="1"/>
  <c r="AA622"/>
  <c r="AA621" s="1"/>
  <c r="AA620" s="1"/>
  <c r="AB622"/>
  <c r="AB621" s="1"/>
  <c r="AB620" s="1"/>
  <c r="H618"/>
  <c r="I618"/>
  <c r="M618"/>
  <c r="N618"/>
  <c r="N612" s="1"/>
  <c r="N611" s="1"/>
  <c r="Q618"/>
  <c r="R618"/>
  <c r="S618"/>
  <c r="T618"/>
  <c r="U618"/>
  <c r="V618"/>
  <c r="W618"/>
  <c r="X618"/>
  <c r="Y618"/>
  <c r="Z618"/>
  <c r="AA618"/>
  <c r="AB618"/>
  <c r="H612"/>
  <c r="H611" s="1"/>
  <c r="P672"/>
  <c r="O672"/>
  <c r="K672"/>
  <c r="J672"/>
  <c r="P671"/>
  <c r="P670" s="1"/>
  <c r="P669" s="1"/>
  <c r="P668" s="1"/>
  <c r="O671"/>
  <c r="O670" s="1"/>
  <c r="O669" s="1"/>
  <c r="O668" s="1"/>
  <c r="K671"/>
  <c r="K670" s="1"/>
  <c r="K669" s="1"/>
  <c r="K668" s="1"/>
  <c r="J671"/>
  <c r="P664"/>
  <c r="O664"/>
  <c r="K664"/>
  <c r="J664"/>
  <c r="P663"/>
  <c r="P662" s="1"/>
  <c r="P661" s="1"/>
  <c r="P660" s="1"/>
  <c r="O663"/>
  <c r="O662" s="1"/>
  <c r="O661" s="1"/>
  <c r="O660" s="1"/>
  <c r="K663"/>
  <c r="K662" s="1"/>
  <c r="K661" s="1"/>
  <c r="K660" s="1"/>
  <c r="J663"/>
  <c r="J662" s="1"/>
  <c r="J661" s="1"/>
  <c r="J660" s="1"/>
  <c r="P653"/>
  <c r="O653"/>
  <c r="K653"/>
  <c r="J653"/>
  <c r="P652"/>
  <c r="P651" s="1"/>
  <c r="P650" s="1"/>
  <c r="O652"/>
  <c r="O651" s="1"/>
  <c r="O650" s="1"/>
  <c r="K652"/>
  <c r="K651" s="1"/>
  <c r="K650" s="1"/>
  <c r="P633"/>
  <c r="O633"/>
  <c r="K633"/>
  <c r="J633"/>
  <c r="P632"/>
  <c r="O632"/>
  <c r="K632"/>
  <c r="J632"/>
  <c r="P631"/>
  <c r="O631"/>
  <c r="K631"/>
  <c r="J631"/>
  <c r="P630"/>
  <c r="O630"/>
  <c r="K630"/>
  <c r="J630"/>
  <c r="P629"/>
  <c r="O629"/>
  <c r="K629"/>
  <c r="J629"/>
  <c r="P628"/>
  <c r="P627" s="1"/>
  <c r="P626" s="1"/>
  <c r="O628"/>
  <c r="O627" s="1"/>
  <c r="O626" s="1"/>
  <c r="K628"/>
  <c r="K627" s="1"/>
  <c r="K626" s="1"/>
  <c r="J628"/>
  <c r="J627" s="1"/>
  <c r="J626" s="1"/>
  <c r="P624"/>
  <c r="O624"/>
  <c r="K624"/>
  <c r="J624"/>
  <c r="P623"/>
  <c r="P622" s="1"/>
  <c r="P621" s="1"/>
  <c r="P620" s="1"/>
  <c r="O623"/>
  <c r="O622" s="1"/>
  <c r="O621" s="1"/>
  <c r="O620" s="1"/>
  <c r="K623"/>
  <c r="K622" s="1"/>
  <c r="K621" s="1"/>
  <c r="K620" s="1"/>
  <c r="J623"/>
  <c r="P619"/>
  <c r="P618" s="1"/>
  <c r="O619"/>
  <c r="O618" s="1"/>
  <c r="K619"/>
  <c r="K618" s="1"/>
  <c r="J619"/>
  <c r="J618" s="1"/>
  <c r="P617"/>
  <c r="O617"/>
  <c r="K617"/>
  <c r="J617"/>
  <c r="P615"/>
  <c r="O615"/>
  <c r="K615"/>
  <c r="J615"/>
  <c r="P614"/>
  <c r="O614"/>
  <c r="O613" s="1"/>
  <c r="K614"/>
  <c r="K613" s="1"/>
  <c r="J614"/>
  <c r="J613" s="1"/>
  <c r="H566"/>
  <c r="H565" s="1"/>
  <c r="I566"/>
  <c r="I565" s="1"/>
  <c r="M566"/>
  <c r="M565" s="1"/>
  <c r="N566"/>
  <c r="N565" s="1"/>
  <c r="Q566"/>
  <c r="Q565" s="1"/>
  <c r="R566"/>
  <c r="R565" s="1"/>
  <c r="S566"/>
  <c r="S565" s="1"/>
  <c r="T566"/>
  <c r="T565" s="1"/>
  <c r="U566"/>
  <c r="U565" s="1"/>
  <c r="V566"/>
  <c r="V565" s="1"/>
  <c r="W566"/>
  <c r="W565" s="1"/>
  <c r="X566"/>
  <c r="X565" s="1"/>
  <c r="Y566"/>
  <c r="Y565" s="1"/>
  <c r="Z566"/>
  <c r="Z565" s="1"/>
  <c r="AA566"/>
  <c r="AA565" s="1"/>
  <c r="AB566"/>
  <c r="AB565" s="1"/>
  <c r="H563"/>
  <c r="H562" s="1"/>
  <c r="I563"/>
  <c r="I562" s="1"/>
  <c r="M563"/>
  <c r="M562" s="1"/>
  <c r="N563"/>
  <c r="N562" s="1"/>
  <c r="Q563"/>
  <c r="Q562" s="1"/>
  <c r="R563"/>
  <c r="R562" s="1"/>
  <c r="S563"/>
  <c r="S562" s="1"/>
  <c r="T563"/>
  <c r="T562" s="1"/>
  <c r="U563"/>
  <c r="U562" s="1"/>
  <c r="V563"/>
  <c r="V562" s="1"/>
  <c r="W563"/>
  <c r="W562" s="1"/>
  <c r="X563"/>
  <c r="X562" s="1"/>
  <c r="Y563"/>
  <c r="Y562" s="1"/>
  <c r="Z563"/>
  <c r="Z562" s="1"/>
  <c r="AA563"/>
  <c r="AA562" s="1"/>
  <c r="AB563"/>
  <c r="AB562" s="1"/>
  <c r="P568"/>
  <c r="O568"/>
  <c r="K568"/>
  <c r="J568"/>
  <c r="P567"/>
  <c r="P566" s="1"/>
  <c r="P565" s="1"/>
  <c r="O567"/>
  <c r="K567"/>
  <c r="K566" s="1"/>
  <c r="K565" s="1"/>
  <c r="J567"/>
  <c r="P564"/>
  <c r="P563" s="1"/>
  <c r="P562" s="1"/>
  <c r="O564"/>
  <c r="K564"/>
  <c r="K563" s="1"/>
  <c r="J564"/>
  <c r="H550"/>
  <c r="I550"/>
  <c r="M550"/>
  <c r="N550"/>
  <c r="Q550"/>
  <c r="R550"/>
  <c r="S550"/>
  <c r="T550"/>
  <c r="U550"/>
  <c r="V550"/>
  <c r="W550"/>
  <c r="X550"/>
  <c r="Y550"/>
  <c r="Z550"/>
  <c r="AA550"/>
  <c r="AB550"/>
  <c r="H554"/>
  <c r="I554"/>
  <c r="M554"/>
  <c r="N554"/>
  <c r="N549" s="1"/>
  <c r="Q554"/>
  <c r="R554"/>
  <c r="S554"/>
  <c r="T554"/>
  <c r="U554"/>
  <c r="V554"/>
  <c r="W554"/>
  <c r="X554"/>
  <c r="Y554"/>
  <c r="Z554"/>
  <c r="AA554"/>
  <c r="AB554"/>
  <c r="H546"/>
  <c r="H545" s="1"/>
  <c r="H544" s="1"/>
  <c r="I546"/>
  <c r="I545" s="1"/>
  <c r="I544" s="1"/>
  <c r="M546"/>
  <c r="M545" s="1"/>
  <c r="M544" s="1"/>
  <c r="N546"/>
  <c r="N545" s="1"/>
  <c r="N544" s="1"/>
  <c r="Q546"/>
  <c r="Q545" s="1"/>
  <c r="Q544" s="1"/>
  <c r="R546"/>
  <c r="R545" s="1"/>
  <c r="R544" s="1"/>
  <c r="S546"/>
  <c r="S545" s="1"/>
  <c r="S544" s="1"/>
  <c r="T546"/>
  <c r="T545" s="1"/>
  <c r="T544" s="1"/>
  <c r="U546"/>
  <c r="U545" s="1"/>
  <c r="U544" s="1"/>
  <c r="V546"/>
  <c r="V545" s="1"/>
  <c r="V544" s="1"/>
  <c r="W546"/>
  <c r="W545" s="1"/>
  <c r="W544" s="1"/>
  <c r="X546"/>
  <c r="X545" s="1"/>
  <c r="X544" s="1"/>
  <c r="Y546"/>
  <c r="Y545" s="1"/>
  <c r="Y544" s="1"/>
  <c r="Z546"/>
  <c r="Z545" s="1"/>
  <c r="Z544" s="1"/>
  <c r="AA546"/>
  <c r="AA545" s="1"/>
  <c r="AA544" s="1"/>
  <c r="AB546"/>
  <c r="AB545" s="1"/>
  <c r="AB544" s="1"/>
  <c r="P555"/>
  <c r="P554" s="1"/>
  <c r="O555"/>
  <c r="K555"/>
  <c r="K554" s="1"/>
  <c r="J555"/>
  <c r="J554" s="1"/>
  <c r="P553"/>
  <c r="O553"/>
  <c r="K553"/>
  <c r="J553"/>
  <c r="P552"/>
  <c r="O552"/>
  <c r="K552"/>
  <c r="J552"/>
  <c r="P551"/>
  <c r="P550" s="1"/>
  <c r="P549" s="1"/>
  <c r="O551"/>
  <c r="K551"/>
  <c r="K550" s="1"/>
  <c r="J551"/>
  <c r="P547"/>
  <c r="P546" s="1"/>
  <c r="P545" s="1"/>
  <c r="P544" s="1"/>
  <c r="O547"/>
  <c r="K547"/>
  <c r="K546" s="1"/>
  <c r="K545" s="1"/>
  <c r="K544" s="1"/>
  <c r="J547"/>
  <c r="J546" s="1"/>
  <c r="J545" s="1"/>
  <c r="J544" s="1"/>
  <c r="H542"/>
  <c r="H541" s="1"/>
  <c r="I542"/>
  <c r="I541" s="1"/>
  <c r="M542"/>
  <c r="M541" s="1"/>
  <c r="N542"/>
  <c r="N541" s="1"/>
  <c r="Q542"/>
  <c r="Q541" s="1"/>
  <c r="R542"/>
  <c r="R541" s="1"/>
  <c r="S542"/>
  <c r="S541" s="1"/>
  <c r="T542"/>
  <c r="T541" s="1"/>
  <c r="U542"/>
  <c r="U541" s="1"/>
  <c r="V542"/>
  <c r="V541" s="1"/>
  <c r="W542"/>
  <c r="W541" s="1"/>
  <c r="X542"/>
  <c r="X541" s="1"/>
  <c r="Y542"/>
  <c r="Y541" s="1"/>
  <c r="Z542"/>
  <c r="Z541" s="1"/>
  <c r="AA542"/>
  <c r="AA541" s="1"/>
  <c r="AB542"/>
  <c r="AB541" s="1"/>
  <c r="P543"/>
  <c r="P542" s="1"/>
  <c r="P541" s="1"/>
  <c r="O543"/>
  <c r="K543"/>
  <c r="K542" s="1"/>
  <c r="K541" s="1"/>
  <c r="J543"/>
  <c r="J542" s="1"/>
  <c r="J541" s="1"/>
  <c r="H537"/>
  <c r="I537"/>
  <c r="M537"/>
  <c r="N537"/>
  <c r="N536" s="1"/>
  <c r="Q537"/>
  <c r="R537"/>
  <c r="S537"/>
  <c r="T537"/>
  <c r="U537"/>
  <c r="V537"/>
  <c r="W537"/>
  <c r="X537"/>
  <c r="Y537"/>
  <c r="Z537"/>
  <c r="AA537"/>
  <c r="AB537"/>
  <c r="P539"/>
  <c r="O539"/>
  <c r="K539"/>
  <c r="J539"/>
  <c r="J538" s="1"/>
  <c r="H486"/>
  <c r="H485" s="1"/>
  <c r="H484" s="1"/>
  <c r="I486"/>
  <c r="I485" s="1"/>
  <c r="I484" s="1"/>
  <c r="M486"/>
  <c r="M485" s="1"/>
  <c r="M484" s="1"/>
  <c r="N486"/>
  <c r="N485" s="1"/>
  <c r="N484" s="1"/>
  <c r="Q486"/>
  <c r="Q485" s="1"/>
  <c r="Q484" s="1"/>
  <c r="R486"/>
  <c r="R485" s="1"/>
  <c r="R484" s="1"/>
  <c r="S486"/>
  <c r="S485" s="1"/>
  <c r="S484" s="1"/>
  <c r="T486"/>
  <c r="T485" s="1"/>
  <c r="T484" s="1"/>
  <c r="U486"/>
  <c r="U485" s="1"/>
  <c r="U484" s="1"/>
  <c r="V486"/>
  <c r="V485" s="1"/>
  <c r="V484" s="1"/>
  <c r="W486"/>
  <c r="W485" s="1"/>
  <c r="W484" s="1"/>
  <c r="X486"/>
  <c r="X485" s="1"/>
  <c r="X484" s="1"/>
  <c r="Y486"/>
  <c r="Y485" s="1"/>
  <c r="Y484" s="1"/>
  <c r="Z486"/>
  <c r="Z485" s="1"/>
  <c r="Z484" s="1"/>
  <c r="AA486"/>
  <c r="AA485" s="1"/>
  <c r="AA484" s="1"/>
  <c r="AB486"/>
  <c r="AB485" s="1"/>
  <c r="AB484" s="1"/>
  <c r="H482"/>
  <c r="H481" s="1"/>
  <c r="H480" s="1"/>
  <c r="I482"/>
  <c r="I481" s="1"/>
  <c r="I480" s="1"/>
  <c r="M482"/>
  <c r="M481" s="1"/>
  <c r="M480" s="1"/>
  <c r="N482"/>
  <c r="N481" s="1"/>
  <c r="N480" s="1"/>
  <c r="Q482"/>
  <c r="Q481" s="1"/>
  <c r="Q480" s="1"/>
  <c r="R482"/>
  <c r="R481" s="1"/>
  <c r="R480" s="1"/>
  <c r="S482"/>
  <c r="S481" s="1"/>
  <c r="S480" s="1"/>
  <c r="T482"/>
  <c r="T481" s="1"/>
  <c r="T480" s="1"/>
  <c r="U482"/>
  <c r="U481" s="1"/>
  <c r="U480" s="1"/>
  <c r="V482"/>
  <c r="V481" s="1"/>
  <c r="V480" s="1"/>
  <c r="W482"/>
  <c r="W481" s="1"/>
  <c r="W480" s="1"/>
  <c r="X482"/>
  <c r="X481" s="1"/>
  <c r="X480" s="1"/>
  <c r="Y482"/>
  <c r="Y481" s="1"/>
  <c r="Y480" s="1"/>
  <c r="Z482"/>
  <c r="Z481" s="1"/>
  <c r="Z480" s="1"/>
  <c r="AA482"/>
  <c r="AA481" s="1"/>
  <c r="AA480" s="1"/>
  <c r="AB482"/>
  <c r="AB481" s="1"/>
  <c r="AB480" s="1"/>
  <c r="P488"/>
  <c r="O488"/>
  <c r="K488"/>
  <c r="J488"/>
  <c r="P487"/>
  <c r="P486" s="1"/>
  <c r="P485" s="1"/>
  <c r="P484" s="1"/>
  <c r="O487"/>
  <c r="K487"/>
  <c r="K486" s="1"/>
  <c r="K485" s="1"/>
  <c r="K484" s="1"/>
  <c r="J487"/>
  <c r="P483"/>
  <c r="P482" s="1"/>
  <c r="P481" s="1"/>
  <c r="P480" s="1"/>
  <c r="O483"/>
  <c r="O482" s="1"/>
  <c r="O481" s="1"/>
  <c r="O480" s="1"/>
  <c r="K483"/>
  <c r="K482" s="1"/>
  <c r="K481" s="1"/>
  <c r="K480" s="1"/>
  <c r="J483"/>
  <c r="Q474"/>
  <c r="Q473" s="1"/>
  <c r="Q472" s="1"/>
  <c r="H478"/>
  <c r="H477" s="1"/>
  <c r="H476" s="1"/>
  <c r="I478"/>
  <c r="I477" s="1"/>
  <c r="I476" s="1"/>
  <c r="M478"/>
  <c r="M477" s="1"/>
  <c r="M476" s="1"/>
  <c r="N478"/>
  <c r="N477" s="1"/>
  <c r="N476" s="1"/>
  <c r="Q478"/>
  <c r="Q477" s="1"/>
  <c r="Q476" s="1"/>
  <c r="R478"/>
  <c r="R477" s="1"/>
  <c r="R476" s="1"/>
  <c r="S478"/>
  <c r="S477" s="1"/>
  <c r="S476" s="1"/>
  <c r="T478"/>
  <c r="T477" s="1"/>
  <c r="T476" s="1"/>
  <c r="U478"/>
  <c r="U477" s="1"/>
  <c r="U476" s="1"/>
  <c r="V478"/>
  <c r="V477" s="1"/>
  <c r="V476" s="1"/>
  <c r="W478"/>
  <c r="W477" s="1"/>
  <c r="W476" s="1"/>
  <c r="X478"/>
  <c r="X477" s="1"/>
  <c r="X476" s="1"/>
  <c r="Y478"/>
  <c r="Y477" s="1"/>
  <c r="Y476" s="1"/>
  <c r="Z478"/>
  <c r="Z477" s="1"/>
  <c r="Z476" s="1"/>
  <c r="AA478"/>
  <c r="AA477" s="1"/>
  <c r="AA476" s="1"/>
  <c r="AB478"/>
  <c r="AB477" s="1"/>
  <c r="AB476" s="1"/>
  <c r="H474"/>
  <c r="H473" s="1"/>
  <c r="H472" s="1"/>
  <c r="I474"/>
  <c r="I473" s="1"/>
  <c r="I472" s="1"/>
  <c r="M474"/>
  <c r="M473" s="1"/>
  <c r="M472" s="1"/>
  <c r="N474"/>
  <c r="N473" s="1"/>
  <c r="N472" s="1"/>
  <c r="R474"/>
  <c r="R473" s="1"/>
  <c r="R472" s="1"/>
  <c r="S474"/>
  <c r="S473" s="1"/>
  <c r="S472" s="1"/>
  <c r="T474"/>
  <c r="T473" s="1"/>
  <c r="T472" s="1"/>
  <c r="U474"/>
  <c r="U473" s="1"/>
  <c r="U472" s="1"/>
  <c r="V474"/>
  <c r="V473" s="1"/>
  <c r="V472" s="1"/>
  <c r="W474"/>
  <c r="W473" s="1"/>
  <c r="W472" s="1"/>
  <c r="X474"/>
  <c r="X473" s="1"/>
  <c r="X472" s="1"/>
  <c r="Y474"/>
  <c r="Y473" s="1"/>
  <c r="Y472" s="1"/>
  <c r="Z474"/>
  <c r="Z473" s="1"/>
  <c r="Z472" s="1"/>
  <c r="AA474"/>
  <c r="AA473" s="1"/>
  <c r="AA472" s="1"/>
  <c r="AB474"/>
  <c r="AB473" s="1"/>
  <c r="AB472" s="1"/>
  <c r="P479"/>
  <c r="P478" s="1"/>
  <c r="P477" s="1"/>
  <c r="P476" s="1"/>
  <c r="O479"/>
  <c r="K479"/>
  <c r="K478" s="1"/>
  <c r="K477" s="1"/>
  <c r="K476" s="1"/>
  <c r="J479"/>
  <c r="P475"/>
  <c r="P474" s="1"/>
  <c r="P473" s="1"/>
  <c r="P472" s="1"/>
  <c r="O475"/>
  <c r="O474" s="1"/>
  <c r="O473" s="1"/>
  <c r="O472" s="1"/>
  <c r="K475"/>
  <c r="K474" s="1"/>
  <c r="K473" s="1"/>
  <c r="K472" s="1"/>
  <c r="J475"/>
  <c r="H433"/>
  <c r="H432" s="1"/>
  <c r="H431" s="1"/>
  <c r="I433"/>
  <c r="I432" s="1"/>
  <c r="I431" s="1"/>
  <c r="M433"/>
  <c r="M432" s="1"/>
  <c r="M431" s="1"/>
  <c r="N433"/>
  <c r="N432" s="1"/>
  <c r="N431" s="1"/>
  <c r="Q433"/>
  <c r="Q432" s="1"/>
  <c r="Q431" s="1"/>
  <c r="R433"/>
  <c r="R432" s="1"/>
  <c r="R431" s="1"/>
  <c r="S433"/>
  <c r="S432" s="1"/>
  <c r="S431" s="1"/>
  <c r="T433"/>
  <c r="T432" s="1"/>
  <c r="T431" s="1"/>
  <c r="U433"/>
  <c r="U432" s="1"/>
  <c r="U431" s="1"/>
  <c r="V433"/>
  <c r="V432" s="1"/>
  <c r="V431" s="1"/>
  <c r="W433"/>
  <c r="W432" s="1"/>
  <c r="W431" s="1"/>
  <c r="X433"/>
  <c r="X432" s="1"/>
  <c r="X431" s="1"/>
  <c r="Y433"/>
  <c r="Y432" s="1"/>
  <c r="Y431" s="1"/>
  <c r="Z433"/>
  <c r="Z432" s="1"/>
  <c r="Z431" s="1"/>
  <c r="AA433"/>
  <c r="AA432" s="1"/>
  <c r="AA431" s="1"/>
  <c r="AB433"/>
  <c r="AB432" s="1"/>
  <c r="AB431" s="1"/>
  <c r="P434"/>
  <c r="P433" s="1"/>
  <c r="P432" s="1"/>
  <c r="P431" s="1"/>
  <c r="O434"/>
  <c r="K434"/>
  <c r="K433" s="1"/>
  <c r="K432" s="1"/>
  <c r="K431" s="1"/>
  <c r="J434"/>
  <c r="H429"/>
  <c r="H428" s="1"/>
  <c r="H427" s="1"/>
  <c r="I429"/>
  <c r="I428" s="1"/>
  <c r="I427" s="1"/>
  <c r="M429"/>
  <c r="M428" s="1"/>
  <c r="M427" s="1"/>
  <c r="N429"/>
  <c r="N428" s="1"/>
  <c r="N427" s="1"/>
  <c r="Q429"/>
  <c r="Q428" s="1"/>
  <c r="Q427" s="1"/>
  <c r="R429"/>
  <c r="R428" s="1"/>
  <c r="R427" s="1"/>
  <c r="S429"/>
  <c r="S428" s="1"/>
  <c r="S427" s="1"/>
  <c r="T429"/>
  <c r="T428" s="1"/>
  <c r="T427" s="1"/>
  <c r="U429"/>
  <c r="U428" s="1"/>
  <c r="U427" s="1"/>
  <c r="V429"/>
  <c r="V428" s="1"/>
  <c r="V427" s="1"/>
  <c r="W429"/>
  <c r="W428" s="1"/>
  <c r="W427" s="1"/>
  <c r="X429"/>
  <c r="X428" s="1"/>
  <c r="X427" s="1"/>
  <c r="Y429"/>
  <c r="Y428" s="1"/>
  <c r="Y427" s="1"/>
  <c r="Z429"/>
  <c r="Z428" s="1"/>
  <c r="Z427" s="1"/>
  <c r="AA429"/>
  <c r="AA428" s="1"/>
  <c r="AA427" s="1"/>
  <c r="AB429"/>
  <c r="AB428" s="1"/>
  <c r="AB427" s="1"/>
  <c r="P430"/>
  <c r="P429" s="1"/>
  <c r="P428" s="1"/>
  <c r="P427" s="1"/>
  <c r="O430"/>
  <c r="K430"/>
  <c r="K429" s="1"/>
  <c r="K428" s="1"/>
  <c r="K427" s="1"/>
  <c r="J430"/>
  <c r="J429" s="1"/>
  <c r="J428" s="1"/>
  <c r="J427" s="1"/>
  <c r="H421"/>
  <c r="H420" s="1"/>
  <c r="H419" s="1"/>
  <c r="I421"/>
  <c r="I420" s="1"/>
  <c r="I419" s="1"/>
  <c r="M421"/>
  <c r="M420" s="1"/>
  <c r="M419" s="1"/>
  <c r="N421"/>
  <c r="N420" s="1"/>
  <c r="N419" s="1"/>
  <c r="Q421"/>
  <c r="Q420" s="1"/>
  <c r="Q419" s="1"/>
  <c r="R421"/>
  <c r="R420" s="1"/>
  <c r="R419" s="1"/>
  <c r="S421"/>
  <c r="S420" s="1"/>
  <c r="S419" s="1"/>
  <c r="T421"/>
  <c r="T420" s="1"/>
  <c r="T419" s="1"/>
  <c r="U421"/>
  <c r="U420" s="1"/>
  <c r="U419" s="1"/>
  <c r="V421"/>
  <c r="V420" s="1"/>
  <c r="V419" s="1"/>
  <c r="W421"/>
  <c r="W420" s="1"/>
  <c r="W419" s="1"/>
  <c r="X421"/>
  <c r="X420" s="1"/>
  <c r="X419" s="1"/>
  <c r="Y421"/>
  <c r="Y420" s="1"/>
  <c r="Y419" s="1"/>
  <c r="Z421"/>
  <c r="Z420" s="1"/>
  <c r="Z419" s="1"/>
  <c r="AA421"/>
  <c r="AA420" s="1"/>
  <c r="AA419" s="1"/>
  <c r="AB421"/>
  <c r="AB420" s="1"/>
  <c r="AB419" s="1"/>
  <c r="P422"/>
  <c r="P421" s="1"/>
  <c r="P420" s="1"/>
  <c r="P419" s="1"/>
  <c r="O422"/>
  <c r="K422"/>
  <c r="K421" s="1"/>
  <c r="K420" s="1"/>
  <c r="K419" s="1"/>
  <c r="J422"/>
  <c r="J421" s="1"/>
  <c r="J420" s="1"/>
  <c r="J419" s="1"/>
  <c r="O386"/>
  <c r="H365"/>
  <c r="H364" s="1"/>
  <c r="H363" s="1"/>
  <c r="I365"/>
  <c r="I364" s="1"/>
  <c r="I363" s="1"/>
  <c r="M365"/>
  <c r="M364" s="1"/>
  <c r="M363" s="1"/>
  <c r="N365"/>
  <c r="N364" s="1"/>
  <c r="N363" s="1"/>
  <c r="Q365"/>
  <c r="Q364" s="1"/>
  <c r="Q363" s="1"/>
  <c r="R365"/>
  <c r="R364" s="1"/>
  <c r="R363" s="1"/>
  <c r="S365"/>
  <c r="S364" s="1"/>
  <c r="S363" s="1"/>
  <c r="T365"/>
  <c r="T364" s="1"/>
  <c r="T363" s="1"/>
  <c r="U365"/>
  <c r="U364" s="1"/>
  <c r="U363" s="1"/>
  <c r="V365"/>
  <c r="V364" s="1"/>
  <c r="V363" s="1"/>
  <c r="W365"/>
  <c r="W364" s="1"/>
  <c r="W363" s="1"/>
  <c r="X365"/>
  <c r="X364" s="1"/>
  <c r="X363" s="1"/>
  <c r="Y365"/>
  <c r="Y364" s="1"/>
  <c r="Y363" s="1"/>
  <c r="Z365"/>
  <c r="Z364" s="1"/>
  <c r="Z363" s="1"/>
  <c r="AA365"/>
  <c r="AA364" s="1"/>
  <c r="AA363" s="1"/>
  <c r="AB365"/>
  <c r="AB364" s="1"/>
  <c r="AB363" s="1"/>
  <c r="H384"/>
  <c r="H383" s="1"/>
  <c r="H382" s="1"/>
  <c r="I384"/>
  <c r="I383" s="1"/>
  <c r="I382" s="1"/>
  <c r="M384"/>
  <c r="M383" s="1"/>
  <c r="M382" s="1"/>
  <c r="N384"/>
  <c r="N383" s="1"/>
  <c r="N382" s="1"/>
  <c r="Q384"/>
  <c r="Q383" s="1"/>
  <c r="Q382" s="1"/>
  <c r="R384"/>
  <c r="R383" s="1"/>
  <c r="R382" s="1"/>
  <c r="S384"/>
  <c r="S383" s="1"/>
  <c r="S382" s="1"/>
  <c r="T384"/>
  <c r="T383" s="1"/>
  <c r="T382" s="1"/>
  <c r="U384"/>
  <c r="U383" s="1"/>
  <c r="U382" s="1"/>
  <c r="V384"/>
  <c r="V383" s="1"/>
  <c r="V382" s="1"/>
  <c r="W384"/>
  <c r="W383" s="1"/>
  <c r="W382" s="1"/>
  <c r="X384"/>
  <c r="X383" s="1"/>
  <c r="X382" s="1"/>
  <c r="Y384"/>
  <c r="Y383" s="1"/>
  <c r="Y382" s="1"/>
  <c r="Z384"/>
  <c r="Z383" s="1"/>
  <c r="Z382" s="1"/>
  <c r="AA384"/>
  <c r="AA383" s="1"/>
  <c r="AA382" s="1"/>
  <c r="AB384"/>
  <c r="AB383" s="1"/>
  <c r="AB382" s="1"/>
  <c r="P386"/>
  <c r="K386"/>
  <c r="J386"/>
  <c r="P385"/>
  <c r="O385"/>
  <c r="K385"/>
  <c r="K384" s="1"/>
  <c r="K383" s="1"/>
  <c r="K382" s="1"/>
  <c r="J385"/>
  <c r="P366"/>
  <c r="P365" s="1"/>
  <c r="P364" s="1"/>
  <c r="P363" s="1"/>
  <c r="O366"/>
  <c r="K366"/>
  <c r="K365" s="1"/>
  <c r="K364" s="1"/>
  <c r="K363" s="1"/>
  <c r="J366"/>
  <c r="J365" s="1"/>
  <c r="J364" s="1"/>
  <c r="J363" s="1"/>
  <c r="H325"/>
  <c r="H324" s="1"/>
  <c r="I325"/>
  <c r="I324" s="1"/>
  <c r="M325"/>
  <c r="M324" s="1"/>
  <c r="N325"/>
  <c r="N324" s="1"/>
  <c r="Q325"/>
  <c r="Q324" s="1"/>
  <c r="R325"/>
  <c r="R324" s="1"/>
  <c r="S325"/>
  <c r="S324" s="1"/>
  <c r="T325"/>
  <c r="T324" s="1"/>
  <c r="U325"/>
  <c r="U324" s="1"/>
  <c r="V325"/>
  <c r="V324" s="1"/>
  <c r="W325"/>
  <c r="W324" s="1"/>
  <c r="X325"/>
  <c r="X324" s="1"/>
  <c r="Y325"/>
  <c r="Y324" s="1"/>
  <c r="Z325"/>
  <c r="Z324" s="1"/>
  <c r="AA325"/>
  <c r="AA324" s="1"/>
  <c r="AB325"/>
  <c r="AB324" s="1"/>
  <c r="P326"/>
  <c r="P325" s="1"/>
  <c r="P324" s="1"/>
  <c r="O326"/>
  <c r="K326"/>
  <c r="K325" s="1"/>
  <c r="K324" s="1"/>
  <c r="J326"/>
  <c r="J325" s="1"/>
  <c r="J324" s="1"/>
  <c r="H295"/>
  <c r="H294" s="1"/>
  <c r="H293" s="1"/>
  <c r="I295"/>
  <c r="I294" s="1"/>
  <c r="I293" s="1"/>
  <c r="M295"/>
  <c r="M294" s="1"/>
  <c r="M293" s="1"/>
  <c r="N295"/>
  <c r="N294" s="1"/>
  <c r="N293" s="1"/>
  <c r="Q295"/>
  <c r="Q294" s="1"/>
  <c r="Q293" s="1"/>
  <c r="R295"/>
  <c r="R294" s="1"/>
  <c r="R293" s="1"/>
  <c r="S295"/>
  <c r="S294" s="1"/>
  <c r="S293" s="1"/>
  <c r="T295"/>
  <c r="T294" s="1"/>
  <c r="T293" s="1"/>
  <c r="U295"/>
  <c r="U294" s="1"/>
  <c r="U293" s="1"/>
  <c r="V295"/>
  <c r="V294" s="1"/>
  <c r="V293" s="1"/>
  <c r="W295"/>
  <c r="W294" s="1"/>
  <c r="W293" s="1"/>
  <c r="X295"/>
  <c r="X294" s="1"/>
  <c r="X293" s="1"/>
  <c r="Y295"/>
  <c r="Y294" s="1"/>
  <c r="Y293" s="1"/>
  <c r="Z295"/>
  <c r="Z294" s="1"/>
  <c r="Z293" s="1"/>
  <c r="AA295"/>
  <c r="AA294" s="1"/>
  <c r="AA293" s="1"/>
  <c r="AB295"/>
  <c r="AB294" s="1"/>
  <c r="AB293" s="1"/>
  <c r="P296"/>
  <c r="P295" s="1"/>
  <c r="P294" s="1"/>
  <c r="P293" s="1"/>
  <c r="O296"/>
  <c r="K296"/>
  <c r="K295" s="1"/>
  <c r="K294" s="1"/>
  <c r="K293" s="1"/>
  <c r="J296"/>
  <c r="J295" s="1"/>
  <c r="J294" s="1"/>
  <c r="J293" s="1"/>
  <c r="L212"/>
  <c r="P170"/>
  <c r="P169" s="1"/>
  <c r="P168" s="1"/>
  <c r="P167" s="1"/>
  <c r="O170"/>
  <c r="O169" s="1"/>
  <c r="O168" s="1"/>
  <c r="O167" s="1"/>
  <c r="K170"/>
  <c r="J170"/>
  <c r="J169" s="1"/>
  <c r="J168" s="1"/>
  <c r="J167" s="1"/>
  <c r="P283"/>
  <c r="P282" s="1"/>
  <c r="P281" s="1"/>
  <c r="O283"/>
  <c r="O282" s="1"/>
  <c r="O281" s="1"/>
  <c r="K283"/>
  <c r="K282" s="1"/>
  <c r="K281" s="1"/>
  <c r="J283"/>
  <c r="P279"/>
  <c r="P278" s="1"/>
  <c r="O279"/>
  <c r="O278" s="1"/>
  <c r="K279"/>
  <c r="K278" s="1"/>
  <c r="J279"/>
  <c r="P274"/>
  <c r="O274"/>
  <c r="K274"/>
  <c r="J274"/>
  <c r="P272"/>
  <c r="O272"/>
  <c r="O271" s="1"/>
  <c r="K272"/>
  <c r="J272"/>
  <c r="J271" s="1"/>
  <c r="T282"/>
  <c r="T281" s="1"/>
  <c r="H282"/>
  <c r="H281" s="1"/>
  <c r="I282"/>
  <c r="I281" s="1"/>
  <c r="M282"/>
  <c r="M281" s="1"/>
  <c r="N282"/>
  <c r="N281" s="1"/>
  <c r="Q282"/>
  <c r="Q281" s="1"/>
  <c r="R282"/>
  <c r="R281" s="1"/>
  <c r="S282"/>
  <c r="S281" s="1"/>
  <c r="U282"/>
  <c r="U281" s="1"/>
  <c r="V282"/>
  <c r="V281" s="1"/>
  <c r="W282"/>
  <c r="W281" s="1"/>
  <c r="X282"/>
  <c r="X281" s="1"/>
  <c r="Y282"/>
  <c r="Y281" s="1"/>
  <c r="Z282"/>
  <c r="Z281" s="1"/>
  <c r="AA282"/>
  <c r="AA281" s="1"/>
  <c r="AB282"/>
  <c r="AB281" s="1"/>
  <c r="H278"/>
  <c r="I278"/>
  <c r="M278"/>
  <c r="N278"/>
  <c r="Q278"/>
  <c r="R278"/>
  <c r="S278"/>
  <c r="T278"/>
  <c r="U278"/>
  <c r="U270" s="1"/>
  <c r="V278"/>
  <c r="V270" s="1"/>
  <c r="W278"/>
  <c r="W270" s="1"/>
  <c r="X278"/>
  <c r="X270" s="1"/>
  <c r="Y278"/>
  <c r="Y270" s="1"/>
  <c r="Z278"/>
  <c r="Z270" s="1"/>
  <c r="AA278"/>
  <c r="AA270" s="1"/>
  <c r="AB278"/>
  <c r="AB270" s="1"/>
  <c r="H270"/>
  <c r="I270"/>
  <c r="M270"/>
  <c r="P237"/>
  <c r="O237"/>
  <c r="K237"/>
  <c r="J237"/>
  <c r="H236"/>
  <c r="H235" s="1"/>
  <c r="H234" s="1"/>
  <c r="I236"/>
  <c r="I235" s="1"/>
  <c r="I234" s="1"/>
  <c r="K236"/>
  <c r="K235" s="1"/>
  <c r="K234" s="1"/>
  <c r="M236"/>
  <c r="M235" s="1"/>
  <c r="M234" s="1"/>
  <c r="N236"/>
  <c r="N235" s="1"/>
  <c r="N234" s="1"/>
  <c r="O236"/>
  <c r="O235" s="1"/>
  <c r="O234" s="1"/>
  <c r="P236"/>
  <c r="P235" s="1"/>
  <c r="P234" s="1"/>
  <c r="Q236"/>
  <c r="Q235" s="1"/>
  <c r="Q234" s="1"/>
  <c r="R236"/>
  <c r="R235" s="1"/>
  <c r="R234" s="1"/>
  <c r="S236"/>
  <c r="S235" s="1"/>
  <c r="S234" s="1"/>
  <c r="T236"/>
  <c r="T235" s="1"/>
  <c r="T234" s="1"/>
  <c r="U236"/>
  <c r="U235" s="1"/>
  <c r="U234" s="1"/>
  <c r="V236"/>
  <c r="V235" s="1"/>
  <c r="V234" s="1"/>
  <c r="W236"/>
  <c r="W235" s="1"/>
  <c r="W234" s="1"/>
  <c r="X236"/>
  <c r="X235" s="1"/>
  <c r="X234" s="1"/>
  <c r="Y236"/>
  <c r="Y235" s="1"/>
  <c r="Y234" s="1"/>
  <c r="Z236"/>
  <c r="Z235" s="1"/>
  <c r="Z234" s="1"/>
  <c r="AA236"/>
  <c r="AA235" s="1"/>
  <c r="AA234" s="1"/>
  <c r="AB236"/>
  <c r="AB235" s="1"/>
  <c r="AB234" s="1"/>
  <c r="H165"/>
  <c r="H164" s="1"/>
  <c r="H163" s="1"/>
  <c r="I165"/>
  <c r="I164" s="1"/>
  <c r="I163" s="1"/>
  <c r="M165"/>
  <c r="M164" s="1"/>
  <c r="M163" s="1"/>
  <c r="N165"/>
  <c r="N164" s="1"/>
  <c r="N163" s="1"/>
  <c r="Q165"/>
  <c r="Q164" s="1"/>
  <c r="Q163" s="1"/>
  <c r="R165"/>
  <c r="R164" s="1"/>
  <c r="R163" s="1"/>
  <c r="S165"/>
  <c r="S164" s="1"/>
  <c r="S163" s="1"/>
  <c r="T165"/>
  <c r="T164" s="1"/>
  <c r="T163" s="1"/>
  <c r="U165"/>
  <c r="U164" s="1"/>
  <c r="U163" s="1"/>
  <c r="V165"/>
  <c r="V164" s="1"/>
  <c r="V163" s="1"/>
  <c r="W165"/>
  <c r="W164" s="1"/>
  <c r="W163" s="1"/>
  <c r="X165"/>
  <c r="X164" s="1"/>
  <c r="X163" s="1"/>
  <c r="Y165"/>
  <c r="Y164" s="1"/>
  <c r="Y163" s="1"/>
  <c r="Z165"/>
  <c r="Z164" s="1"/>
  <c r="Z163" s="1"/>
  <c r="AA165"/>
  <c r="AA164" s="1"/>
  <c r="AA163" s="1"/>
  <c r="AB165"/>
  <c r="AB164" s="1"/>
  <c r="AB163" s="1"/>
  <c r="H142"/>
  <c r="H141" s="1"/>
  <c r="H140" s="1"/>
  <c r="I142"/>
  <c r="I141" s="1"/>
  <c r="I140" s="1"/>
  <c r="M142"/>
  <c r="M141" s="1"/>
  <c r="M140" s="1"/>
  <c r="N142"/>
  <c r="N141" s="1"/>
  <c r="N140" s="1"/>
  <c r="Q142"/>
  <c r="Q141" s="1"/>
  <c r="Q140" s="1"/>
  <c r="R142"/>
  <c r="R141" s="1"/>
  <c r="R140" s="1"/>
  <c r="S142"/>
  <c r="S141" s="1"/>
  <c r="S140" s="1"/>
  <c r="T142"/>
  <c r="T141" s="1"/>
  <c r="T140" s="1"/>
  <c r="U142"/>
  <c r="U141" s="1"/>
  <c r="U140" s="1"/>
  <c r="V142"/>
  <c r="V141" s="1"/>
  <c r="V140" s="1"/>
  <c r="W142"/>
  <c r="W141" s="1"/>
  <c r="W140" s="1"/>
  <c r="X142"/>
  <c r="X141" s="1"/>
  <c r="X140" s="1"/>
  <c r="Y142"/>
  <c r="Y141" s="1"/>
  <c r="Y140" s="1"/>
  <c r="Z142"/>
  <c r="Z141" s="1"/>
  <c r="Z140" s="1"/>
  <c r="AA142"/>
  <c r="AA141" s="1"/>
  <c r="AA140" s="1"/>
  <c r="AB142"/>
  <c r="AB141" s="1"/>
  <c r="AB140" s="1"/>
  <c r="P166"/>
  <c r="P165" s="1"/>
  <c r="P164" s="1"/>
  <c r="P163" s="1"/>
  <c r="O166"/>
  <c r="O165" s="1"/>
  <c r="O164" s="1"/>
  <c r="O163" s="1"/>
  <c r="K166"/>
  <c r="K165" s="1"/>
  <c r="K164" s="1"/>
  <c r="K163" s="1"/>
  <c r="J166"/>
  <c r="P142"/>
  <c r="P141" s="1"/>
  <c r="P140" s="1"/>
  <c r="O143"/>
  <c r="O142" s="1"/>
  <c r="O141" s="1"/>
  <c r="O140" s="1"/>
  <c r="K143"/>
  <c r="K142" s="1"/>
  <c r="K141" s="1"/>
  <c r="K140" s="1"/>
  <c r="J143"/>
  <c r="H169"/>
  <c r="H168" s="1"/>
  <c r="H167" s="1"/>
  <c r="I169"/>
  <c r="I168" s="1"/>
  <c r="I167" s="1"/>
  <c r="M169"/>
  <c r="M168" s="1"/>
  <c r="M167" s="1"/>
  <c r="N169"/>
  <c r="N168" s="1"/>
  <c r="N167" s="1"/>
  <c r="Q169"/>
  <c r="Q168" s="1"/>
  <c r="Q167" s="1"/>
  <c r="R169"/>
  <c r="R168" s="1"/>
  <c r="R167" s="1"/>
  <c r="S169"/>
  <c r="S168" s="1"/>
  <c r="S167" s="1"/>
  <c r="T169"/>
  <c r="T168" s="1"/>
  <c r="T167" s="1"/>
  <c r="U169"/>
  <c r="U168" s="1"/>
  <c r="U167" s="1"/>
  <c r="V169"/>
  <c r="V168" s="1"/>
  <c r="V167" s="1"/>
  <c r="W169"/>
  <c r="W168" s="1"/>
  <c r="W167" s="1"/>
  <c r="X169"/>
  <c r="X168" s="1"/>
  <c r="X167" s="1"/>
  <c r="Y169"/>
  <c r="Y168" s="1"/>
  <c r="Y167" s="1"/>
  <c r="Z169"/>
  <c r="Z168" s="1"/>
  <c r="Z167" s="1"/>
  <c r="AA169"/>
  <c r="AA168" s="1"/>
  <c r="AA167" s="1"/>
  <c r="AB169"/>
  <c r="AB168" s="1"/>
  <c r="AB167" s="1"/>
  <c r="P1486"/>
  <c r="O1486"/>
  <c r="P1481"/>
  <c r="O1481"/>
  <c r="P1477"/>
  <c r="O1477"/>
  <c r="P1476"/>
  <c r="O1476"/>
  <c r="P1475"/>
  <c r="O1475"/>
  <c r="P1474"/>
  <c r="O1474"/>
  <c r="O1473" s="1"/>
  <c r="O1472" s="1"/>
  <c r="O1471" s="1"/>
  <c r="P1470"/>
  <c r="O1470"/>
  <c r="P1469"/>
  <c r="O1469"/>
  <c r="O1468" s="1"/>
  <c r="O1467" s="1"/>
  <c r="O1466" s="1"/>
  <c r="P1465"/>
  <c r="O1465"/>
  <c r="O1464" s="1"/>
  <c r="O1463" s="1"/>
  <c r="O1462" s="1"/>
  <c r="P1451"/>
  <c r="O1451"/>
  <c r="O1450" s="1"/>
  <c r="O1449" s="1"/>
  <c r="O1448" s="1"/>
  <c r="P1447"/>
  <c r="O1447"/>
  <c r="O1446" s="1"/>
  <c r="O1445" s="1"/>
  <c r="O1444" s="1"/>
  <c r="P1443"/>
  <c r="O1443"/>
  <c r="O1442" s="1"/>
  <c r="O1441" s="1"/>
  <c r="P1440"/>
  <c r="O1440"/>
  <c r="O1439" s="1"/>
  <c r="O1438" s="1"/>
  <c r="P1436"/>
  <c r="O1436"/>
  <c r="O1435" s="1"/>
  <c r="O1434" s="1"/>
  <c r="O1433" s="1"/>
  <c r="P1427"/>
  <c r="O1427"/>
  <c r="O1426" s="1"/>
  <c r="O1425" s="1"/>
  <c r="O1424" s="1"/>
  <c r="P1431"/>
  <c r="O1431"/>
  <c r="O1430" s="1"/>
  <c r="O1429" s="1"/>
  <c r="O1428" s="1"/>
  <c r="P1423"/>
  <c r="O1423"/>
  <c r="O1422" s="1"/>
  <c r="O1421" s="1"/>
  <c r="O1420" s="1"/>
  <c r="P1413"/>
  <c r="O1413"/>
  <c r="O1412" s="1"/>
  <c r="O1411" s="1"/>
  <c r="O1410" s="1"/>
  <c r="P1409"/>
  <c r="O1409"/>
  <c r="O1408" s="1"/>
  <c r="O1407" s="1"/>
  <c r="O1406" s="1"/>
  <c r="P1387"/>
  <c r="O1387"/>
  <c r="O1386" s="1"/>
  <c r="O1385" s="1"/>
  <c r="O1384" s="1"/>
  <c r="P1379"/>
  <c r="O1379"/>
  <c r="O1378" s="1"/>
  <c r="O1377" s="1"/>
  <c r="O1376" s="1"/>
  <c r="P1374"/>
  <c r="O1374"/>
  <c r="O1373" s="1"/>
  <c r="O1372" s="1"/>
  <c r="P1371"/>
  <c r="O1371"/>
  <c r="O1370" s="1"/>
  <c r="O1369" s="1"/>
  <c r="P1361"/>
  <c r="O1361"/>
  <c r="P1360"/>
  <c r="O1360"/>
  <c r="P1359"/>
  <c r="O1359"/>
  <c r="O1358" s="1"/>
  <c r="O1357" s="1"/>
  <c r="P1356"/>
  <c r="O1356"/>
  <c r="O1355" s="1"/>
  <c r="P1354"/>
  <c r="O1354"/>
  <c r="P1353"/>
  <c r="O1353"/>
  <c r="O1352" s="1"/>
  <c r="P1348"/>
  <c r="O1348"/>
  <c r="P1344"/>
  <c r="O1344"/>
  <c r="O1343" s="1"/>
  <c r="O1342" s="1"/>
  <c r="O1341" s="1"/>
  <c r="P1330"/>
  <c r="O1330"/>
  <c r="O1329" s="1"/>
  <c r="O1328" s="1"/>
  <c r="O1327" s="1"/>
  <c r="P1200"/>
  <c r="O1200"/>
  <c r="O1199" s="1"/>
  <c r="O1198" s="1"/>
  <c r="O1197" s="1"/>
  <c r="P1196"/>
  <c r="O1196"/>
  <c r="P1195"/>
  <c r="O1195"/>
  <c r="P1194"/>
  <c r="O1194"/>
  <c r="P1193"/>
  <c r="O1193"/>
  <c r="O1192" s="1"/>
  <c r="O1191" s="1"/>
  <c r="P1190"/>
  <c r="O1190"/>
  <c r="O1189" s="1"/>
  <c r="P1188"/>
  <c r="O1188"/>
  <c r="P1187"/>
  <c r="O1187"/>
  <c r="O1186" s="1"/>
  <c r="O1185" s="1"/>
  <c r="P1182"/>
  <c r="P1181" s="1"/>
  <c r="O1182"/>
  <c r="O1181" s="1"/>
  <c r="P1179"/>
  <c r="O1179"/>
  <c r="P1177"/>
  <c r="P1176" s="1"/>
  <c r="O1177"/>
  <c r="O1176" s="1"/>
  <c r="P1170"/>
  <c r="O1170"/>
  <c r="O1169" s="1"/>
  <c r="O1168" s="1"/>
  <c r="O1167" s="1"/>
  <c r="P1166"/>
  <c r="O1166"/>
  <c r="P1162"/>
  <c r="O1162"/>
  <c r="P1157"/>
  <c r="P1156" s="1"/>
  <c r="O1157"/>
  <c r="O1156" s="1"/>
  <c r="O1155" s="1"/>
  <c r="O1154" s="1"/>
  <c r="P1153"/>
  <c r="O1153"/>
  <c r="O1152" s="1"/>
  <c r="O1151" s="1"/>
  <c r="P1150"/>
  <c r="O1150"/>
  <c r="P1146"/>
  <c r="O1146"/>
  <c r="O1145" s="1"/>
  <c r="O1144" s="1"/>
  <c r="O1143" s="1"/>
  <c r="P1142"/>
  <c r="O1142"/>
  <c r="O1141" s="1"/>
  <c r="O1140" s="1"/>
  <c r="P1139"/>
  <c r="O1139"/>
  <c r="P1138"/>
  <c r="O1138"/>
  <c r="O1137" s="1"/>
  <c r="O1136" s="1"/>
  <c r="P1134"/>
  <c r="O1134"/>
  <c r="O1133" s="1"/>
  <c r="O1132" s="1"/>
  <c r="O1131" s="1"/>
  <c r="P1129"/>
  <c r="O1129"/>
  <c r="P1127"/>
  <c r="O1127"/>
  <c r="O1126" s="1"/>
  <c r="O1125" s="1"/>
  <c r="O1124" s="1"/>
  <c r="P1119"/>
  <c r="O1119"/>
  <c r="P1118"/>
  <c r="O1118"/>
  <c r="P1114"/>
  <c r="O1114"/>
  <c r="P1105"/>
  <c r="O1105"/>
  <c r="P1101"/>
  <c r="O1101"/>
  <c r="P1093"/>
  <c r="O1093"/>
  <c r="O1092" s="1"/>
  <c r="O1091" s="1"/>
  <c r="O1090" s="1"/>
  <c r="P1088"/>
  <c r="O1088"/>
  <c r="O1087" s="1"/>
  <c r="O1086" s="1"/>
  <c r="P1085"/>
  <c r="O1085"/>
  <c r="P1080"/>
  <c r="P1079" s="1"/>
  <c r="O1080"/>
  <c r="O1079" s="1"/>
  <c r="O1078" s="1"/>
  <c r="O1077" s="1"/>
  <c r="P1076"/>
  <c r="O1076"/>
  <c r="O1075" s="1"/>
  <c r="P1074"/>
  <c r="O1074"/>
  <c r="P1071"/>
  <c r="O1071"/>
  <c r="O1070" s="1"/>
  <c r="P1069"/>
  <c r="O1069"/>
  <c r="P1066"/>
  <c r="O1066"/>
  <c r="P1065"/>
  <c r="O1065"/>
  <c r="P1064"/>
  <c r="O1064"/>
  <c r="O1063" s="1"/>
  <c r="O1062" s="1"/>
  <c r="P1061"/>
  <c r="O1061"/>
  <c r="P1059"/>
  <c r="O1059"/>
  <c r="P1058"/>
  <c r="O1058"/>
  <c r="P1054"/>
  <c r="O1054"/>
  <c r="P1050"/>
  <c r="O1050"/>
  <c r="O1049" s="1"/>
  <c r="O1048" s="1"/>
  <c r="O1047" s="1"/>
  <c r="P1046"/>
  <c r="O1046"/>
  <c r="O1045" s="1"/>
  <c r="O1044" s="1"/>
  <c r="O1043" s="1"/>
  <c r="P1041"/>
  <c r="P1039" s="1"/>
  <c r="O1041"/>
  <c r="O1039" s="1"/>
  <c r="P1036"/>
  <c r="O1036"/>
  <c r="O1035" s="1"/>
  <c r="O1034" s="1"/>
  <c r="P1033"/>
  <c r="O1033"/>
  <c r="O1032" s="1"/>
  <c r="O1031" s="1"/>
  <c r="P1029"/>
  <c r="O1029"/>
  <c r="O1028" s="1"/>
  <c r="O1027" s="1"/>
  <c r="P1022"/>
  <c r="O1022"/>
  <c r="O1021" s="1"/>
  <c r="O1020" s="1"/>
  <c r="O1019" s="1"/>
  <c r="P1018"/>
  <c r="O1018"/>
  <c r="O1017" s="1"/>
  <c r="O1016" s="1"/>
  <c r="P1015"/>
  <c r="O1015"/>
  <c r="P1014"/>
  <c r="O1014"/>
  <c r="P1012"/>
  <c r="O1012"/>
  <c r="P1011"/>
  <c r="O1011"/>
  <c r="P1010"/>
  <c r="O1010"/>
  <c r="P1009"/>
  <c r="O1009"/>
  <c r="O1008" s="1"/>
  <c r="O1007" s="1"/>
  <c r="P1005"/>
  <c r="O1005"/>
  <c r="P1002"/>
  <c r="O1002"/>
  <c r="O1001" s="1"/>
  <c r="O1000" s="1"/>
  <c r="P999"/>
  <c r="O999"/>
  <c r="P997"/>
  <c r="O997"/>
  <c r="P993"/>
  <c r="O993"/>
  <c r="O992" s="1"/>
  <c r="O991" s="1"/>
  <c r="P990"/>
  <c r="P988" s="1"/>
  <c r="O990"/>
  <c r="O988" s="1"/>
  <c r="P985"/>
  <c r="O985"/>
  <c r="O984" s="1"/>
  <c r="O983" s="1"/>
  <c r="P981"/>
  <c r="O981"/>
  <c r="P979"/>
  <c r="P978" s="1"/>
  <c r="O979"/>
  <c r="O978" s="1"/>
  <c r="P975"/>
  <c r="O975"/>
  <c r="O974" s="1"/>
  <c r="O973" s="1"/>
  <c r="P972"/>
  <c r="O972"/>
  <c r="O971" s="1"/>
  <c r="O970" s="1"/>
  <c r="P968"/>
  <c r="O968"/>
  <c r="P965"/>
  <c r="O965"/>
  <c r="O964" s="1"/>
  <c r="O963" s="1"/>
  <c r="P958"/>
  <c r="O958"/>
  <c r="O957" s="1"/>
  <c r="O956" s="1"/>
  <c r="P955"/>
  <c r="O955"/>
  <c r="O954" s="1"/>
  <c r="O953" s="1"/>
  <c r="P951"/>
  <c r="O951"/>
  <c r="P948"/>
  <c r="O948"/>
  <c r="P937"/>
  <c r="O937"/>
  <c r="O936" s="1"/>
  <c r="O935" s="1"/>
  <c r="O934" s="1"/>
  <c r="P933"/>
  <c r="O933"/>
  <c r="P930"/>
  <c r="O930"/>
  <c r="O929" s="1"/>
  <c r="P928"/>
  <c r="O928"/>
  <c r="O927" s="1"/>
  <c r="O926" s="1"/>
  <c r="P924"/>
  <c r="O924"/>
  <c r="O923" s="1"/>
  <c r="O922" s="1"/>
  <c r="P921"/>
  <c r="O921"/>
  <c r="P920"/>
  <c r="O920"/>
  <c r="P919"/>
  <c r="O919"/>
  <c r="O918" s="1"/>
  <c r="O917" s="1"/>
  <c r="P916"/>
  <c r="O916"/>
  <c r="P914"/>
  <c r="O914"/>
  <c r="P913"/>
  <c r="O913"/>
  <c r="O912" s="1"/>
  <c r="P909"/>
  <c r="O909"/>
  <c r="P905"/>
  <c r="O905"/>
  <c r="P902"/>
  <c r="O902"/>
  <c r="O901" s="1"/>
  <c r="O900" s="1"/>
  <c r="P898"/>
  <c r="O898"/>
  <c r="O897" s="1"/>
  <c r="P896"/>
  <c r="O896"/>
  <c r="O895" s="1"/>
  <c r="P894"/>
  <c r="O894"/>
  <c r="O893" s="1"/>
  <c r="P891"/>
  <c r="O891"/>
  <c r="O890" s="1"/>
  <c r="O889" s="1"/>
  <c r="P888"/>
  <c r="O888"/>
  <c r="O887" s="1"/>
  <c r="P886"/>
  <c r="O886"/>
  <c r="P885"/>
  <c r="O885"/>
  <c r="P883"/>
  <c r="O883"/>
  <c r="P882"/>
  <c r="O882"/>
  <c r="P881"/>
  <c r="O881"/>
  <c r="P880"/>
  <c r="O880"/>
  <c r="P879"/>
  <c r="O879"/>
  <c r="P878"/>
  <c r="O878"/>
  <c r="P877"/>
  <c r="O877"/>
  <c r="P875"/>
  <c r="O875"/>
  <c r="P872"/>
  <c r="O872"/>
  <c r="P870"/>
  <c r="O870"/>
  <c r="P869"/>
  <c r="O869"/>
  <c r="O868" s="1"/>
  <c r="P850"/>
  <c r="O850"/>
  <c r="P847"/>
  <c r="O847"/>
  <c r="P845"/>
  <c r="O845"/>
  <c r="P828"/>
  <c r="O828"/>
  <c r="O827" s="1"/>
  <c r="O826" s="1"/>
  <c r="O825" s="1"/>
  <c r="P824"/>
  <c r="O824"/>
  <c r="O823" s="1"/>
  <c r="O822" s="1"/>
  <c r="O821" s="1"/>
  <c r="P820"/>
  <c r="O820"/>
  <c r="O819" s="1"/>
  <c r="O818" s="1"/>
  <c r="O817" s="1"/>
  <c r="P816"/>
  <c r="O816"/>
  <c r="P815"/>
  <c r="O815"/>
  <c r="P814"/>
  <c r="O814"/>
  <c r="P813"/>
  <c r="O813"/>
  <c r="P812"/>
  <c r="O812"/>
  <c r="O811" s="1"/>
  <c r="O810" s="1"/>
  <c r="O809" s="1"/>
  <c r="P808"/>
  <c r="O808"/>
  <c r="P807"/>
  <c r="O807"/>
  <c r="O806" s="1"/>
  <c r="O805" s="1"/>
  <c r="O804" s="1"/>
  <c r="P803"/>
  <c r="O803"/>
  <c r="P802"/>
  <c r="O802"/>
  <c r="P801"/>
  <c r="O801"/>
  <c r="O800" s="1"/>
  <c r="O799" s="1"/>
  <c r="O798" s="1"/>
  <c r="P797"/>
  <c r="O797"/>
  <c r="O796" s="1"/>
  <c r="O795" s="1"/>
  <c r="O794" s="1"/>
  <c r="P793"/>
  <c r="O793"/>
  <c r="O792" s="1"/>
  <c r="O791" s="1"/>
  <c r="O790" s="1"/>
  <c r="P789"/>
  <c r="O789"/>
  <c r="P785"/>
  <c r="O785"/>
  <c r="P784"/>
  <c r="O784"/>
  <c r="P783"/>
  <c r="O783"/>
  <c r="P780"/>
  <c r="O780"/>
  <c r="O779" s="1"/>
  <c r="P778"/>
  <c r="O778"/>
  <c r="P777"/>
  <c r="O777"/>
  <c r="O776" s="1"/>
  <c r="P773"/>
  <c r="O773"/>
  <c r="P772"/>
  <c r="O772"/>
  <c r="O771" s="1"/>
  <c r="O770" s="1"/>
  <c r="O769" s="1"/>
  <c r="P768"/>
  <c r="O768"/>
  <c r="O767" s="1"/>
  <c r="P764"/>
  <c r="O764"/>
  <c r="O763" s="1"/>
  <c r="O762" s="1"/>
  <c r="P761"/>
  <c r="O761"/>
  <c r="O760" s="1"/>
  <c r="P759"/>
  <c r="O759"/>
  <c r="P758"/>
  <c r="O758"/>
  <c r="P757"/>
  <c r="O757"/>
  <c r="P756"/>
  <c r="O756"/>
  <c r="P755"/>
  <c r="O755"/>
  <c r="P754"/>
  <c r="O754"/>
  <c r="P753"/>
  <c r="O753"/>
  <c r="P752"/>
  <c r="O752"/>
  <c r="P750"/>
  <c r="O750"/>
  <c r="O749" s="1"/>
  <c r="P747"/>
  <c r="O747"/>
  <c r="O746" s="1"/>
  <c r="P745"/>
  <c r="O745"/>
  <c r="P744"/>
  <c r="O744"/>
  <c r="P738"/>
  <c r="O738"/>
  <c r="P734"/>
  <c r="O734"/>
  <c r="P730"/>
  <c r="O730"/>
  <c r="P527"/>
  <c r="O527"/>
  <c r="P524"/>
  <c r="O524"/>
  <c r="P520"/>
  <c r="O520"/>
  <c r="P516"/>
  <c r="P514" s="1"/>
  <c r="O516"/>
  <c r="O514" s="1"/>
  <c r="P511"/>
  <c r="O511"/>
  <c r="P507"/>
  <c r="O507"/>
  <c r="P492"/>
  <c r="O492"/>
  <c r="P461"/>
  <c r="O461"/>
  <c r="P460"/>
  <c r="O460"/>
  <c r="P459"/>
  <c r="O459"/>
  <c r="P449"/>
  <c r="O449"/>
  <c r="P448"/>
  <c r="O448"/>
  <c r="P447"/>
  <c r="P445" s="1"/>
  <c r="O447"/>
  <c r="O445" s="1"/>
  <c r="P442"/>
  <c r="O442"/>
  <c r="P438"/>
  <c r="O438"/>
  <c r="P413"/>
  <c r="O413"/>
  <c r="P409"/>
  <c r="O409"/>
  <c r="P405"/>
  <c r="O405"/>
  <c r="P397"/>
  <c r="O397"/>
  <c r="P391"/>
  <c r="O391"/>
  <c r="P390"/>
  <c r="P389" s="1"/>
  <c r="O390"/>
  <c r="O389" s="1"/>
  <c r="P357"/>
  <c r="O357"/>
  <c r="P336"/>
  <c r="O336"/>
  <c r="P332"/>
  <c r="O332"/>
  <c r="P318"/>
  <c r="O318"/>
  <c r="P317"/>
  <c r="O317"/>
  <c r="P316"/>
  <c r="O316"/>
  <c r="P310"/>
  <c r="P309" s="1"/>
  <c r="O310"/>
  <c r="O309" s="1"/>
  <c r="P306"/>
  <c r="O306"/>
  <c r="P305"/>
  <c r="P303" s="1"/>
  <c r="O305"/>
  <c r="O303" s="1"/>
  <c r="P266"/>
  <c r="O266"/>
  <c r="P262"/>
  <c r="O262"/>
  <c r="P260"/>
  <c r="O260"/>
  <c r="P252"/>
  <c r="P248" s="1"/>
  <c r="O252"/>
  <c r="O248" s="1"/>
  <c r="P241"/>
  <c r="O241"/>
  <c r="P225"/>
  <c r="O225"/>
  <c r="P222"/>
  <c r="O222"/>
  <c r="P221"/>
  <c r="O221"/>
  <c r="P220"/>
  <c r="O220"/>
  <c r="P219"/>
  <c r="O219"/>
  <c r="P216"/>
  <c r="O216"/>
  <c r="P214"/>
  <c r="O214"/>
  <c r="P211"/>
  <c r="O211"/>
  <c r="P203"/>
  <c r="O203"/>
  <c r="P201"/>
  <c r="O201"/>
  <c r="P199"/>
  <c r="O199"/>
  <c r="P198"/>
  <c r="O198"/>
  <c r="P197"/>
  <c r="O197"/>
  <c r="P196"/>
  <c r="O196"/>
  <c r="P192"/>
  <c r="O192"/>
  <c r="P184"/>
  <c r="O184"/>
  <c r="P180"/>
  <c r="O180"/>
  <c r="P179"/>
  <c r="O179"/>
  <c r="P178"/>
  <c r="O178"/>
  <c r="P174"/>
  <c r="O174"/>
  <c r="P147"/>
  <c r="O147"/>
  <c r="P139"/>
  <c r="P137" s="1"/>
  <c r="O139"/>
  <c r="O137" s="1"/>
  <c r="P134"/>
  <c r="O134"/>
  <c r="P131"/>
  <c r="O131"/>
  <c r="P129"/>
  <c r="O129"/>
  <c r="P128"/>
  <c r="O128"/>
  <c r="P127"/>
  <c r="O127"/>
  <c r="P124"/>
  <c r="O124"/>
  <c r="P123"/>
  <c r="O123"/>
  <c r="P122"/>
  <c r="O122"/>
  <c r="P121"/>
  <c r="O121"/>
  <c r="P95"/>
  <c r="O95"/>
  <c r="P93"/>
  <c r="O93"/>
  <c r="P88"/>
  <c r="O88"/>
  <c r="P84"/>
  <c r="O84"/>
  <c r="O80" s="1"/>
  <c r="P81"/>
  <c r="P80" s="1"/>
  <c r="P72"/>
  <c r="P69" s="1"/>
  <c r="O72"/>
  <c r="O69" s="1"/>
  <c r="P68"/>
  <c r="O68"/>
  <c r="P66"/>
  <c r="O66"/>
  <c r="O61"/>
  <c r="O58"/>
  <c r="O57"/>
  <c r="P53"/>
  <c r="P52" s="1"/>
  <c r="P51" s="1"/>
  <c r="O53"/>
  <c r="P48"/>
  <c r="P47" s="1"/>
  <c r="O48"/>
  <c r="P46"/>
  <c r="O46"/>
  <c r="O42"/>
  <c r="O39"/>
  <c r="P35"/>
  <c r="O35"/>
  <c r="P33"/>
  <c r="O33"/>
  <c r="O26"/>
  <c r="O24"/>
  <c r="P18"/>
  <c r="P17" s="1"/>
  <c r="O18"/>
  <c r="P13"/>
  <c r="P12" s="1"/>
  <c r="O13"/>
  <c r="O12" s="1"/>
  <c r="K1486"/>
  <c r="K1485" s="1"/>
  <c r="K1484" s="1"/>
  <c r="K1483" s="1"/>
  <c r="K1481"/>
  <c r="K1480" s="1"/>
  <c r="K1479" s="1"/>
  <c r="K1478" s="1"/>
  <c r="K1477"/>
  <c r="K1476"/>
  <c r="K1475"/>
  <c r="K1474"/>
  <c r="K1470"/>
  <c r="K1469"/>
  <c r="K1465"/>
  <c r="K1464" s="1"/>
  <c r="K1463" s="1"/>
  <c r="K1462" s="1"/>
  <c r="K1451"/>
  <c r="K1450" s="1"/>
  <c r="K1449" s="1"/>
  <c r="K1448" s="1"/>
  <c r="K1447"/>
  <c r="K1446" s="1"/>
  <c r="K1445" s="1"/>
  <c r="K1444" s="1"/>
  <c r="K1443"/>
  <c r="K1442" s="1"/>
  <c r="K1441" s="1"/>
  <c r="K1440"/>
  <c r="K1439" s="1"/>
  <c r="K1438" s="1"/>
  <c r="K1436"/>
  <c r="K1435" s="1"/>
  <c r="K1434" s="1"/>
  <c r="K1433" s="1"/>
  <c r="K1431"/>
  <c r="K1430" s="1"/>
  <c r="K1429" s="1"/>
  <c r="K1428" s="1"/>
  <c r="K1427"/>
  <c r="K1426" s="1"/>
  <c r="K1425" s="1"/>
  <c r="K1424" s="1"/>
  <c r="K1423"/>
  <c r="K1422" s="1"/>
  <c r="K1421" s="1"/>
  <c r="K1420" s="1"/>
  <c r="K1413"/>
  <c r="K1412" s="1"/>
  <c r="K1411" s="1"/>
  <c r="K1410" s="1"/>
  <c r="K1409"/>
  <c r="K1408" s="1"/>
  <c r="K1407" s="1"/>
  <c r="K1406" s="1"/>
  <c r="K1387"/>
  <c r="K1386" s="1"/>
  <c r="K1385" s="1"/>
  <c r="K1384" s="1"/>
  <c r="K1379"/>
  <c r="K1378" s="1"/>
  <c r="K1377" s="1"/>
  <c r="K1376" s="1"/>
  <c r="K1374"/>
  <c r="K1373" s="1"/>
  <c r="K1372" s="1"/>
  <c r="K1371"/>
  <c r="K1370" s="1"/>
  <c r="K1369" s="1"/>
  <c r="K1361"/>
  <c r="K1360"/>
  <c r="K1359"/>
  <c r="K1356"/>
  <c r="K1355" s="1"/>
  <c r="K1354"/>
  <c r="K1353"/>
  <c r="K1348"/>
  <c r="K1344"/>
  <c r="K1343" s="1"/>
  <c r="K1342" s="1"/>
  <c r="K1341" s="1"/>
  <c r="K1330"/>
  <c r="K1329" s="1"/>
  <c r="K1328" s="1"/>
  <c r="K1327" s="1"/>
  <c r="K1200"/>
  <c r="K1196"/>
  <c r="K1195"/>
  <c r="K1194"/>
  <c r="K1193"/>
  <c r="K1190"/>
  <c r="K1189" s="1"/>
  <c r="K1188"/>
  <c r="K1187"/>
  <c r="K1182"/>
  <c r="K1181" s="1"/>
  <c r="K1179"/>
  <c r="K1177"/>
  <c r="K1170"/>
  <c r="K1166"/>
  <c r="K1165" s="1"/>
  <c r="K1164" s="1"/>
  <c r="K1163" s="1"/>
  <c r="K1162"/>
  <c r="K1161" s="1"/>
  <c r="K1160" s="1"/>
  <c r="K1159" s="1"/>
  <c r="K1157"/>
  <c r="K1156" s="1"/>
  <c r="K1153"/>
  <c r="K1152" s="1"/>
  <c r="K1151" s="1"/>
  <c r="K1150"/>
  <c r="K1149" s="1"/>
  <c r="K1148" s="1"/>
  <c r="K1146"/>
  <c r="K1145" s="1"/>
  <c r="K1144" s="1"/>
  <c r="K1143" s="1"/>
  <c r="K1142"/>
  <c r="K1139"/>
  <c r="K1138"/>
  <c r="K1134"/>
  <c r="K1133" s="1"/>
  <c r="K1132" s="1"/>
  <c r="K1131" s="1"/>
  <c r="K1129"/>
  <c r="K1127"/>
  <c r="K1119"/>
  <c r="K1118"/>
  <c r="K1114"/>
  <c r="K1105"/>
  <c r="K1104" s="1"/>
  <c r="K1103" s="1"/>
  <c r="K1102" s="1"/>
  <c r="K1101"/>
  <c r="K1100" s="1"/>
  <c r="K1099" s="1"/>
  <c r="K1098" s="1"/>
  <c r="K1093"/>
  <c r="K1092" s="1"/>
  <c r="K1091" s="1"/>
  <c r="K1090" s="1"/>
  <c r="K1088"/>
  <c r="K1087" s="1"/>
  <c r="K1086" s="1"/>
  <c r="K1085"/>
  <c r="K1080"/>
  <c r="K1076"/>
  <c r="K1075" s="1"/>
  <c r="K1074"/>
  <c r="K1073" s="1"/>
  <c r="K1071"/>
  <c r="K1069"/>
  <c r="K1066"/>
  <c r="K1065"/>
  <c r="K1064"/>
  <c r="K1061"/>
  <c r="K1060" s="1"/>
  <c r="K1059"/>
  <c r="K1058"/>
  <c r="K1054"/>
  <c r="K1053" s="1"/>
  <c r="K1052" s="1"/>
  <c r="K1051" s="1"/>
  <c r="K1050"/>
  <c r="K1046"/>
  <c r="K1041"/>
  <c r="K1036"/>
  <c r="K1033"/>
  <c r="K1029"/>
  <c r="K1022"/>
  <c r="K1021" s="1"/>
  <c r="K1020" s="1"/>
  <c r="K1019" s="1"/>
  <c r="K1018"/>
  <c r="K1017" s="1"/>
  <c r="K1016" s="1"/>
  <c r="K1015"/>
  <c r="K1014"/>
  <c r="K1012"/>
  <c r="K1011"/>
  <c r="K1010"/>
  <c r="K1009"/>
  <c r="K1005"/>
  <c r="K1004" s="1"/>
  <c r="K1003" s="1"/>
  <c r="K1002"/>
  <c r="K997"/>
  <c r="K996" s="1"/>
  <c r="K993"/>
  <c r="K990"/>
  <c r="K988" s="1"/>
  <c r="K985"/>
  <c r="K981"/>
  <c r="K979"/>
  <c r="K975"/>
  <c r="K972"/>
  <c r="K968"/>
  <c r="K967" s="1"/>
  <c r="K966" s="1"/>
  <c r="K965"/>
  <c r="K964" s="1"/>
  <c r="K963" s="1"/>
  <c r="K958"/>
  <c r="K955"/>
  <c r="K954" s="1"/>
  <c r="K953" s="1"/>
  <c r="K951"/>
  <c r="K948"/>
  <c r="K947" s="1"/>
  <c r="K946" s="1"/>
  <c r="K937"/>
  <c r="K933"/>
  <c r="K932" s="1"/>
  <c r="K931" s="1"/>
  <c r="K930"/>
  <c r="K928"/>
  <c r="K927" s="1"/>
  <c r="K924"/>
  <c r="K923" s="1"/>
  <c r="K922" s="1"/>
  <c r="K921"/>
  <c r="K920"/>
  <c r="K919"/>
  <c r="K916"/>
  <c r="K915" s="1"/>
  <c r="J914"/>
  <c r="K914"/>
  <c r="K913"/>
  <c r="K909"/>
  <c r="K908" s="1"/>
  <c r="K907" s="1"/>
  <c r="K906" s="1"/>
  <c r="K905"/>
  <c r="K902"/>
  <c r="K898"/>
  <c r="K896"/>
  <c r="K894"/>
  <c r="K891"/>
  <c r="K890" s="1"/>
  <c r="K889" s="1"/>
  <c r="K888"/>
  <c r="K886"/>
  <c r="K885"/>
  <c r="K883"/>
  <c r="K882"/>
  <c r="K881"/>
  <c r="K880"/>
  <c r="K879"/>
  <c r="K878"/>
  <c r="K877"/>
  <c r="K875"/>
  <c r="K874" s="1"/>
  <c r="K872"/>
  <c r="K871" s="1"/>
  <c r="K870"/>
  <c r="K869"/>
  <c r="K850"/>
  <c r="K849" s="1"/>
  <c r="K848" s="1"/>
  <c r="K847"/>
  <c r="K846" s="1"/>
  <c r="K845"/>
  <c r="K844" s="1"/>
  <c r="K828"/>
  <c r="K824"/>
  <c r="K823" s="1"/>
  <c r="K822" s="1"/>
  <c r="K821" s="1"/>
  <c r="K820"/>
  <c r="K816"/>
  <c r="K815"/>
  <c r="K814"/>
  <c r="K813"/>
  <c r="K812"/>
  <c r="K808"/>
  <c r="K807"/>
  <c r="K803"/>
  <c r="K802"/>
  <c r="K801"/>
  <c r="K797"/>
  <c r="K793"/>
  <c r="K789"/>
  <c r="K788" s="1"/>
  <c r="K787" s="1"/>
  <c r="K786" s="1"/>
  <c r="K785"/>
  <c r="K784"/>
  <c r="K783"/>
  <c r="K780"/>
  <c r="K778"/>
  <c r="K777"/>
  <c r="K773"/>
  <c r="K772"/>
  <c r="K768"/>
  <c r="H763"/>
  <c r="I763"/>
  <c r="M763"/>
  <c r="N763"/>
  <c r="P763"/>
  <c r="Q763"/>
  <c r="R763"/>
  <c r="S763"/>
  <c r="T763"/>
  <c r="U763"/>
  <c r="V763"/>
  <c r="W763"/>
  <c r="X763"/>
  <c r="Y763"/>
  <c r="Z763"/>
  <c r="AA763"/>
  <c r="AB763"/>
  <c r="K764"/>
  <c r="K763" s="1"/>
  <c r="K761"/>
  <c r="K759"/>
  <c r="K758"/>
  <c r="K757"/>
  <c r="K756"/>
  <c r="K755"/>
  <c r="K754"/>
  <c r="K753"/>
  <c r="K752"/>
  <c r="K750"/>
  <c r="K747"/>
  <c r="K745"/>
  <c r="K744"/>
  <c r="K738"/>
  <c r="K734"/>
  <c r="K730"/>
  <c r="K527"/>
  <c r="K524"/>
  <c r="K520"/>
  <c r="K516"/>
  <c r="K514" s="1"/>
  <c r="K511"/>
  <c r="K510" s="1"/>
  <c r="K509" s="1"/>
  <c r="K508" s="1"/>
  <c r="K507"/>
  <c r="K492"/>
  <c r="K491" s="1"/>
  <c r="K490" s="1"/>
  <c r="K489" s="1"/>
  <c r="K461"/>
  <c r="K460"/>
  <c r="K459"/>
  <c r="K449"/>
  <c r="K448"/>
  <c r="K447"/>
  <c r="K442"/>
  <c r="K438"/>
  <c r="K437" s="1"/>
  <c r="K436" s="1"/>
  <c r="K435" s="1"/>
  <c r="K413"/>
  <c r="K409"/>
  <c r="K408" s="1"/>
  <c r="K407" s="1"/>
  <c r="K406" s="1"/>
  <c r="K405"/>
  <c r="K397"/>
  <c r="K391"/>
  <c r="K390"/>
  <c r="K357"/>
  <c r="K356" s="1"/>
  <c r="K355" s="1"/>
  <c r="K354" s="1"/>
  <c r="K337" s="1"/>
  <c r="K336"/>
  <c r="K332"/>
  <c r="K318"/>
  <c r="K317"/>
  <c r="K316"/>
  <c r="K310"/>
  <c r="K309" s="1"/>
  <c r="K306"/>
  <c r="K305"/>
  <c r="K266"/>
  <c r="K262"/>
  <c r="K261" s="1"/>
  <c r="K260"/>
  <c r="K252"/>
  <c r="K241"/>
  <c r="K225"/>
  <c r="K224" s="1"/>
  <c r="K223" s="1"/>
  <c r="K222"/>
  <c r="K221"/>
  <c r="K220"/>
  <c r="K219"/>
  <c r="K214"/>
  <c r="K212"/>
  <c r="K211"/>
  <c r="K203"/>
  <c r="K201"/>
  <c r="K199"/>
  <c r="K198"/>
  <c r="K197"/>
  <c r="K196"/>
  <c r="K192"/>
  <c r="K191" s="1"/>
  <c r="K190" s="1"/>
  <c r="K189" s="1"/>
  <c r="K184"/>
  <c r="K183" s="1"/>
  <c r="K182" s="1"/>
  <c r="K181" s="1"/>
  <c r="K180"/>
  <c r="K179"/>
  <c r="K178"/>
  <c r="K174"/>
  <c r="K147"/>
  <c r="K139"/>
  <c r="K137" s="1"/>
  <c r="K134"/>
  <c r="K131"/>
  <c r="K129"/>
  <c r="K128"/>
  <c r="K127"/>
  <c r="K124"/>
  <c r="K122"/>
  <c r="K121"/>
  <c r="K95"/>
  <c r="K93"/>
  <c r="K88"/>
  <c r="K84"/>
  <c r="K81"/>
  <c r="K72"/>
  <c r="K69" s="1"/>
  <c r="K68"/>
  <c r="K67" s="1"/>
  <c r="K66"/>
  <c r="K48"/>
  <c r="K46"/>
  <c r="K45" s="1"/>
  <c r="K35"/>
  <c r="K33"/>
  <c r="K18"/>
  <c r="K17" s="1"/>
  <c r="K13"/>
  <c r="K12" s="1"/>
  <c r="J1486"/>
  <c r="J1485" s="1"/>
  <c r="J1484" s="1"/>
  <c r="J1483" s="1"/>
  <c r="J1481"/>
  <c r="J1480" s="1"/>
  <c r="J1479" s="1"/>
  <c r="J1478" s="1"/>
  <c r="J1477"/>
  <c r="J1476"/>
  <c r="J1475"/>
  <c r="J1474"/>
  <c r="J1470"/>
  <c r="J1469"/>
  <c r="J1465"/>
  <c r="J1464" s="1"/>
  <c r="J1463" s="1"/>
  <c r="J1462" s="1"/>
  <c r="J1451"/>
  <c r="J1450" s="1"/>
  <c r="J1449" s="1"/>
  <c r="J1448" s="1"/>
  <c r="J1447"/>
  <c r="J1446" s="1"/>
  <c r="J1445" s="1"/>
  <c r="J1444" s="1"/>
  <c r="J1443"/>
  <c r="J1442" s="1"/>
  <c r="J1441" s="1"/>
  <c r="J1440"/>
  <c r="J1439" s="1"/>
  <c r="J1438" s="1"/>
  <c r="J1436"/>
  <c r="J1435" s="1"/>
  <c r="J1434" s="1"/>
  <c r="J1433" s="1"/>
  <c r="J1431"/>
  <c r="J1430" s="1"/>
  <c r="J1429" s="1"/>
  <c r="J1428" s="1"/>
  <c r="J1427"/>
  <c r="J1426" s="1"/>
  <c r="J1425" s="1"/>
  <c r="J1424" s="1"/>
  <c r="J1423"/>
  <c r="J1413"/>
  <c r="J1412" s="1"/>
  <c r="J1411" s="1"/>
  <c r="J1410" s="1"/>
  <c r="J1409"/>
  <c r="J1408" s="1"/>
  <c r="J1407" s="1"/>
  <c r="J1406" s="1"/>
  <c r="J1387"/>
  <c r="J1386" s="1"/>
  <c r="J1385" s="1"/>
  <c r="J1384" s="1"/>
  <c r="J1379"/>
  <c r="J1378" s="1"/>
  <c r="J1377" s="1"/>
  <c r="J1376" s="1"/>
  <c r="J1374"/>
  <c r="J1373" s="1"/>
  <c r="J1372" s="1"/>
  <c r="J1371"/>
  <c r="J1361"/>
  <c r="J1360"/>
  <c r="J1359"/>
  <c r="J1356"/>
  <c r="J1355" s="1"/>
  <c r="J1354"/>
  <c r="J1353"/>
  <c r="J1348"/>
  <c r="J1347" s="1"/>
  <c r="J1346" s="1"/>
  <c r="J1345" s="1"/>
  <c r="J1344"/>
  <c r="J1343" s="1"/>
  <c r="J1342" s="1"/>
  <c r="J1341" s="1"/>
  <c r="J1330"/>
  <c r="J1329" s="1"/>
  <c r="J1328" s="1"/>
  <c r="J1327" s="1"/>
  <c r="J1200"/>
  <c r="J1199" s="1"/>
  <c r="J1198" s="1"/>
  <c r="J1197" s="1"/>
  <c r="J1196"/>
  <c r="J1195"/>
  <c r="J1194"/>
  <c r="J1193"/>
  <c r="J1190"/>
  <c r="J1189" s="1"/>
  <c r="J1188"/>
  <c r="J1187"/>
  <c r="J1182"/>
  <c r="J1181" s="1"/>
  <c r="J1179"/>
  <c r="J1177"/>
  <c r="J1170"/>
  <c r="J1166"/>
  <c r="J1165" s="1"/>
  <c r="J1164" s="1"/>
  <c r="J1163" s="1"/>
  <c r="J1162"/>
  <c r="J1161" s="1"/>
  <c r="J1160" s="1"/>
  <c r="J1159" s="1"/>
  <c r="J1157"/>
  <c r="J1153"/>
  <c r="J1152" s="1"/>
  <c r="J1151" s="1"/>
  <c r="J1150"/>
  <c r="J1149" s="1"/>
  <c r="J1148" s="1"/>
  <c r="J1146"/>
  <c r="J1145" s="1"/>
  <c r="J1144" s="1"/>
  <c r="J1143" s="1"/>
  <c r="J1142"/>
  <c r="J1141" s="1"/>
  <c r="J1140" s="1"/>
  <c r="J1139"/>
  <c r="J1138"/>
  <c r="J1134"/>
  <c r="J1133" s="1"/>
  <c r="J1132" s="1"/>
  <c r="J1131" s="1"/>
  <c r="J1129"/>
  <c r="J1127"/>
  <c r="J1119"/>
  <c r="J1118"/>
  <c r="J1114"/>
  <c r="J1105"/>
  <c r="J1104" s="1"/>
  <c r="J1103" s="1"/>
  <c r="J1102" s="1"/>
  <c r="J1101"/>
  <c r="J1100" s="1"/>
  <c r="J1099" s="1"/>
  <c r="J1098" s="1"/>
  <c r="J1093"/>
  <c r="J1092" s="1"/>
  <c r="J1091" s="1"/>
  <c r="J1090" s="1"/>
  <c r="J1088"/>
  <c r="J1087" s="1"/>
  <c r="J1086" s="1"/>
  <c r="J1085"/>
  <c r="J1084" s="1"/>
  <c r="J1083" s="1"/>
  <c r="J1080"/>
  <c r="J1079" s="1"/>
  <c r="J1076"/>
  <c r="J1075" s="1"/>
  <c r="J1074"/>
  <c r="J1071"/>
  <c r="J1070" s="1"/>
  <c r="J1069"/>
  <c r="J1066"/>
  <c r="J1065"/>
  <c r="J1064"/>
  <c r="J1061"/>
  <c r="J1059"/>
  <c r="J1058"/>
  <c r="J1054"/>
  <c r="J1053" s="1"/>
  <c r="J1052" s="1"/>
  <c r="J1051" s="1"/>
  <c r="J1050"/>
  <c r="J1049" s="1"/>
  <c r="J1048" s="1"/>
  <c r="J1047" s="1"/>
  <c r="J1046"/>
  <c r="J1045" s="1"/>
  <c r="J1044" s="1"/>
  <c r="J1043" s="1"/>
  <c r="J1041"/>
  <c r="J1036"/>
  <c r="J1035" s="1"/>
  <c r="J1034" s="1"/>
  <c r="J1033"/>
  <c r="J1032" s="1"/>
  <c r="J1031" s="1"/>
  <c r="J1029"/>
  <c r="J1022"/>
  <c r="J1021" s="1"/>
  <c r="J1020" s="1"/>
  <c r="J1019" s="1"/>
  <c r="J1018"/>
  <c r="J1015"/>
  <c r="J1014"/>
  <c r="J1012"/>
  <c r="J1011"/>
  <c r="J1010"/>
  <c r="J1009"/>
  <c r="J1005"/>
  <c r="J1002"/>
  <c r="J1001" s="1"/>
  <c r="J1000" s="1"/>
  <c r="K999"/>
  <c r="K998" s="1"/>
  <c r="J999"/>
  <c r="J998" s="1"/>
  <c r="J997"/>
  <c r="J993"/>
  <c r="J992" s="1"/>
  <c r="J991" s="1"/>
  <c r="J990"/>
  <c r="J988" s="1"/>
  <c r="J985"/>
  <c r="J981"/>
  <c r="J979"/>
  <c r="J975"/>
  <c r="J974" s="1"/>
  <c r="J973" s="1"/>
  <c r="J972"/>
  <c r="J968"/>
  <c r="J965"/>
  <c r="J958"/>
  <c r="J957" s="1"/>
  <c r="J956" s="1"/>
  <c r="J955"/>
  <c r="J951"/>
  <c r="J950" s="1"/>
  <c r="J949" s="1"/>
  <c r="J948"/>
  <c r="J947" s="1"/>
  <c r="J946" s="1"/>
  <c r="J937"/>
  <c r="J933"/>
  <c r="J932" s="1"/>
  <c r="J931" s="1"/>
  <c r="J930"/>
  <c r="J929" s="1"/>
  <c r="J928"/>
  <c r="J927" s="1"/>
  <c r="J924"/>
  <c r="J923" s="1"/>
  <c r="J922" s="1"/>
  <c r="J921"/>
  <c r="J920"/>
  <c r="J919"/>
  <c r="J916"/>
  <c r="J915" s="1"/>
  <c r="J913"/>
  <c r="J909"/>
  <c r="J905"/>
  <c r="J902"/>
  <c r="J898"/>
  <c r="J897" s="1"/>
  <c r="J896"/>
  <c r="J895" s="1"/>
  <c r="J894"/>
  <c r="J891"/>
  <c r="J890" s="1"/>
  <c r="J889" s="1"/>
  <c r="J888"/>
  <c r="J887" s="1"/>
  <c r="J886"/>
  <c r="J885"/>
  <c r="J883"/>
  <c r="J882"/>
  <c r="J881"/>
  <c r="J880"/>
  <c r="J879"/>
  <c r="J878"/>
  <c r="J877"/>
  <c r="J875"/>
  <c r="J872"/>
  <c r="J870"/>
  <c r="J869"/>
  <c r="J850"/>
  <c r="J849" s="1"/>
  <c r="J848" s="1"/>
  <c r="J847"/>
  <c r="J845"/>
  <c r="J844" s="1"/>
  <c r="J828"/>
  <c r="J824"/>
  <c r="J820"/>
  <c r="J819" s="1"/>
  <c r="J818" s="1"/>
  <c r="J817" s="1"/>
  <c r="J816"/>
  <c r="J815"/>
  <c r="J814"/>
  <c r="J813"/>
  <c r="J812"/>
  <c r="J808"/>
  <c r="J807"/>
  <c r="J803"/>
  <c r="J802"/>
  <c r="J801"/>
  <c r="J797"/>
  <c r="J796" s="1"/>
  <c r="J795" s="1"/>
  <c r="J794" s="1"/>
  <c r="J793"/>
  <c r="J789"/>
  <c r="J785"/>
  <c r="J784"/>
  <c r="J783"/>
  <c r="J780"/>
  <c r="J778"/>
  <c r="J777"/>
  <c r="J773"/>
  <c r="J772"/>
  <c r="J768"/>
  <c r="J764"/>
  <c r="J763" s="1"/>
  <c r="J761"/>
  <c r="J759"/>
  <c r="J758"/>
  <c r="J757"/>
  <c r="J756"/>
  <c r="J755"/>
  <c r="J754"/>
  <c r="J753"/>
  <c r="J752"/>
  <c r="J750"/>
  <c r="J749" s="1"/>
  <c r="J747"/>
  <c r="J746" s="1"/>
  <c r="J745"/>
  <c r="J744"/>
  <c r="J738"/>
  <c r="J737" s="1"/>
  <c r="J736" s="1"/>
  <c r="J735" s="1"/>
  <c r="J734"/>
  <c r="J733" s="1"/>
  <c r="J732" s="1"/>
  <c r="J731" s="1"/>
  <c r="J730"/>
  <c r="J527"/>
  <c r="J526" s="1"/>
  <c r="J525" s="1"/>
  <c r="J524"/>
  <c r="J520"/>
  <c r="J516"/>
  <c r="J511"/>
  <c r="J510" s="1"/>
  <c r="J509" s="1"/>
  <c r="J508" s="1"/>
  <c r="J507"/>
  <c r="J492"/>
  <c r="J461"/>
  <c r="J460"/>
  <c r="J459"/>
  <c r="J449"/>
  <c r="J448"/>
  <c r="J447"/>
  <c r="J442"/>
  <c r="J438"/>
  <c r="J413"/>
  <c r="J409"/>
  <c r="J405"/>
  <c r="J404" s="1"/>
  <c r="J403" s="1"/>
  <c r="J402" s="1"/>
  <c r="J397"/>
  <c r="J391"/>
  <c r="J390"/>
  <c r="J357"/>
  <c r="J336"/>
  <c r="J332"/>
  <c r="J318"/>
  <c r="J317"/>
  <c r="J316"/>
  <c r="J310"/>
  <c r="J306"/>
  <c r="J305"/>
  <c r="J262"/>
  <c r="J266"/>
  <c r="J260"/>
  <c r="J252"/>
  <c r="J248" s="1"/>
  <c r="J241"/>
  <c r="J225"/>
  <c r="J222"/>
  <c r="J221"/>
  <c r="J220"/>
  <c r="J219"/>
  <c r="K216"/>
  <c r="K215" s="1"/>
  <c r="J216"/>
  <c r="J214"/>
  <c r="J212"/>
  <c r="J211"/>
  <c r="J203"/>
  <c r="J202" s="1"/>
  <c r="J201"/>
  <c r="J199"/>
  <c r="J198"/>
  <c r="J197"/>
  <c r="J196"/>
  <c r="J192"/>
  <c r="J191" s="1"/>
  <c r="J190" s="1"/>
  <c r="J189" s="1"/>
  <c r="J184"/>
  <c r="J180"/>
  <c r="J179"/>
  <c r="J178"/>
  <c r="J174"/>
  <c r="J173" s="1"/>
  <c r="J172" s="1"/>
  <c r="J171" s="1"/>
  <c r="J147"/>
  <c r="J139"/>
  <c r="J134"/>
  <c r="J131"/>
  <c r="J129"/>
  <c r="J128"/>
  <c r="J127"/>
  <c r="J124"/>
  <c r="K123"/>
  <c r="J123"/>
  <c r="J122"/>
  <c r="J121"/>
  <c r="J95"/>
  <c r="J93"/>
  <c r="J88"/>
  <c r="J84"/>
  <c r="J81"/>
  <c r="J72"/>
  <c r="J68"/>
  <c r="J66"/>
  <c r="J61"/>
  <c r="J58"/>
  <c r="J57"/>
  <c r="J53"/>
  <c r="J48"/>
  <c r="J46"/>
  <c r="J42"/>
  <c r="J39"/>
  <c r="J35"/>
  <c r="J33"/>
  <c r="J26"/>
  <c r="G26" s="1"/>
  <c r="J24"/>
  <c r="J18"/>
  <c r="J13"/>
  <c r="J12" s="1"/>
  <c r="M1485"/>
  <c r="M1484" s="1"/>
  <c r="M1483" s="1"/>
  <c r="N1485"/>
  <c r="N1484" s="1"/>
  <c r="N1483" s="1"/>
  <c r="O1485"/>
  <c r="O1484" s="1"/>
  <c r="O1483" s="1"/>
  <c r="P1485"/>
  <c r="P1484" s="1"/>
  <c r="P1483" s="1"/>
  <c r="Q1485"/>
  <c r="Q1484" s="1"/>
  <c r="Q1483" s="1"/>
  <c r="R1485"/>
  <c r="R1484" s="1"/>
  <c r="R1483" s="1"/>
  <c r="S1485"/>
  <c r="S1484" s="1"/>
  <c r="S1483" s="1"/>
  <c r="T1485"/>
  <c r="T1484" s="1"/>
  <c r="T1483" s="1"/>
  <c r="U1485"/>
  <c r="U1484" s="1"/>
  <c r="U1483" s="1"/>
  <c r="V1485"/>
  <c r="V1484" s="1"/>
  <c r="V1483" s="1"/>
  <c r="W1485"/>
  <c r="W1484" s="1"/>
  <c r="W1483" s="1"/>
  <c r="X1485"/>
  <c r="X1484" s="1"/>
  <c r="X1483" s="1"/>
  <c r="Y1485"/>
  <c r="Y1484" s="1"/>
  <c r="Y1483" s="1"/>
  <c r="Z1485"/>
  <c r="Z1484" s="1"/>
  <c r="Z1483" s="1"/>
  <c r="AA1485"/>
  <c r="AA1484" s="1"/>
  <c r="AA1483" s="1"/>
  <c r="AB1485"/>
  <c r="AB1484" s="1"/>
  <c r="AB1483" s="1"/>
  <c r="M1480"/>
  <c r="M1479" s="1"/>
  <c r="M1478" s="1"/>
  <c r="N1480"/>
  <c r="N1479" s="1"/>
  <c r="N1478" s="1"/>
  <c r="O1480"/>
  <c r="O1479" s="1"/>
  <c r="O1478" s="1"/>
  <c r="P1480"/>
  <c r="P1479" s="1"/>
  <c r="P1478" s="1"/>
  <c r="Q1480"/>
  <c r="Q1479" s="1"/>
  <c r="Q1478" s="1"/>
  <c r="R1480"/>
  <c r="R1479" s="1"/>
  <c r="R1478" s="1"/>
  <c r="S1480"/>
  <c r="S1479" s="1"/>
  <c r="S1478" s="1"/>
  <c r="T1480"/>
  <c r="T1479" s="1"/>
  <c r="T1478" s="1"/>
  <c r="U1480"/>
  <c r="U1479" s="1"/>
  <c r="U1478" s="1"/>
  <c r="V1480"/>
  <c r="V1479" s="1"/>
  <c r="V1478" s="1"/>
  <c r="W1480"/>
  <c r="W1479" s="1"/>
  <c r="W1478" s="1"/>
  <c r="X1480"/>
  <c r="X1479" s="1"/>
  <c r="X1478" s="1"/>
  <c r="Y1480"/>
  <c r="Y1479" s="1"/>
  <c r="Y1478" s="1"/>
  <c r="Z1480"/>
  <c r="Z1479" s="1"/>
  <c r="Z1478" s="1"/>
  <c r="AA1480"/>
  <c r="AA1479" s="1"/>
  <c r="AA1478" s="1"/>
  <c r="AB1480"/>
  <c r="AB1479" s="1"/>
  <c r="AB1478" s="1"/>
  <c r="M1473"/>
  <c r="M1472" s="1"/>
  <c r="M1471" s="1"/>
  <c r="N1473"/>
  <c r="N1472" s="1"/>
  <c r="N1471" s="1"/>
  <c r="P1473"/>
  <c r="P1472" s="1"/>
  <c r="P1471" s="1"/>
  <c r="Q1473"/>
  <c r="Q1472" s="1"/>
  <c r="Q1471" s="1"/>
  <c r="R1473"/>
  <c r="R1472" s="1"/>
  <c r="R1471" s="1"/>
  <c r="S1473"/>
  <c r="S1472" s="1"/>
  <c r="S1471" s="1"/>
  <c r="T1473"/>
  <c r="T1472" s="1"/>
  <c r="T1471" s="1"/>
  <c r="U1473"/>
  <c r="U1472" s="1"/>
  <c r="U1471" s="1"/>
  <c r="V1473"/>
  <c r="V1472" s="1"/>
  <c r="V1471" s="1"/>
  <c r="W1473"/>
  <c r="W1472" s="1"/>
  <c r="W1471" s="1"/>
  <c r="X1473"/>
  <c r="X1472" s="1"/>
  <c r="X1471" s="1"/>
  <c r="Y1473"/>
  <c r="Y1472" s="1"/>
  <c r="Y1471" s="1"/>
  <c r="Z1473"/>
  <c r="Z1472" s="1"/>
  <c r="Z1471" s="1"/>
  <c r="AA1473"/>
  <c r="AA1472" s="1"/>
  <c r="AA1471" s="1"/>
  <c r="AB1473"/>
  <c r="AB1472" s="1"/>
  <c r="AB1471" s="1"/>
  <c r="M1468"/>
  <c r="M1467" s="1"/>
  <c r="M1466" s="1"/>
  <c r="N1468"/>
  <c r="N1467" s="1"/>
  <c r="N1466" s="1"/>
  <c r="P1468"/>
  <c r="P1467" s="1"/>
  <c r="P1466" s="1"/>
  <c r="Q1468"/>
  <c r="Q1467" s="1"/>
  <c r="Q1466" s="1"/>
  <c r="R1468"/>
  <c r="R1467" s="1"/>
  <c r="R1466" s="1"/>
  <c r="S1468"/>
  <c r="S1467" s="1"/>
  <c r="S1466" s="1"/>
  <c r="T1468"/>
  <c r="T1467" s="1"/>
  <c r="T1466" s="1"/>
  <c r="U1468"/>
  <c r="U1467" s="1"/>
  <c r="U1466" s="1"/>
  <c r="V1468"/>
  <c r="V1467" s="1"/>
  <c r="V1466" s="1"/>
  <c r="W1468"/>
  <c r="W1467" s="1"/>
  <c r="W1466" s="1"/>
  <c r="X1468"/>
  <c r="X1467" s="1"/>
  <c r="X1466" s="1"/>
  <c r="Y1468"/>
  <c r="Y1467" s="1"/>
  <c r="Y1466" s="1"/>
  <c r="Z1468"/>
  <c r="Z1467" s="1"/>
  <c r="Z1466" s="1"/>
  <c r="AA1468"/>
  <c r="AA1467" s="1"/>
  <c r="AA1466" s="1"/>
  <c r="AB1468"/>
  <c r="AB1467" s="1"/>
  <c r="AB1466" s="1"/>
  <c r="M1464"/>
  <c r="M1463" s="1"/>
  <c r="M1462" s="1"/>
  <c r="N1464"/>
  <c r="N1463" s="1"/>
  <c r="N1462" s="1"/>
  <c r="P1464"/>
  <c r="P1463" s="1"/>
  <c r="P1462" s="1"/>
  <c r="Q1464"/>
  <c r="Q1463" s="1"/>
  <c r="Q1462" s="1"/>
  <c r="R1464"/>
  <c r="R1463" s="1"/>
  <c r="R1462" s="1"/>
  <c r="S1464"/>
  <c r="S1463" s="1"/>
  <c r="S1462" s="1"/>
  <c r="T1464"/>
  <c r="T1463" s="1"/>
  <c r="T1462" s="1"/>
  <c r="U1464"/>
  <c r="U1463" s="1"/>
  <c r="U1462" s="1"/>
  <c r="V1464"/>
  <c r="V1463" s="1"/>
  <c r="V1462" s="1"/>
  <c r="W1464"/>
  <c r="W1463" s="1"/>
  <c r="W1462" s="1"/>
  <c r="X1464"/>
  <c r="X1463" s="1"/>
  <c r="X1462" s="1"/>
  <c r="Y1464"/>
  <c r="Y1463" s="1"/>
  <c r="Y1462" s="1"/>
  <c r="Z1464"/>
  <c r="Z1463" s="1"/>
  <c r="Z1462" s="1"/>
  <c r="AA1464"/>
  <c r="AA1463" s="1"/>
  <c r="AA1462" s="1"/>
  <c r="AB1464"/>
  <c r="AB1463" s="1"/>
  <c r="AB1462" s="1"/>
  <c r="M1450"/>
  <c r="M1449" s="1"/>
  <c r="M1448" s="1"/>
  <c r="N1450"/>
  <c r="N1449" s="1"/>
  <c r="N1448" s="1"/>
  <c r="P1450"/>
  <c r="P1449" s="1"/>
  <c r="P1448" s="1"/>
  <c r="Q1450"/>
  <c r="Q1449" s="1"/>
  <c r="Q1448" s="1"/>
  <c r="R1450"/>
  <c r="R1449" s="1"/>
  <c r="R1448" s="1"/>
  <c r="S1450"/>
  <c r="S1449" s="1"/>
  <c r="S1448" s="1"/>
  <c r="T1450"/>
  <c r="T1449" s="1"/>
  <c r="T1448" s="1"/>
  <c r="U1450"/>
  <c r="U1449" s="1"/>
  <c r="U1448" s="1"/>
  <c r="V1450"/>
  <c r="V1449" s="1"/>
  <c r="V1448" s="1"/>
  <c r="W1450"/>
  <c r="W1449" s="1"/>
  <c r="W1448" s="1"/>
  <c r="X1450"/>
  <c r="X1449" s="1"/>
  <c r="X1448" s="1"/>
  <c r="Y1450"/>
  <c r="Y1449" s="1"/>
  <c r="Y1448" s="1"/>
  <c r="Z1450"/>
  <c r="Z1449" s="1"/>
  <c r="Z1448" s="1"/>
  <c r="AA1450"/>
  <c r="AA1449" s="1"/>
  <c r="AA1448" s="1"/>
  <c r="AB1450"/>
  <c r="AB1449" s="1"/>
  <c r="AB1448" s="1"/>
  <c r="M1446"/>
  <c r="M1445" s="1"/>
  <c r="M1444" s="1"/>
  <c r="N1446"/>
  <c r="N1445" s="1"/>
  <c r="N1444" s="1"/>
  <c r="P1446"/>
  <c r="P1445" s="1"/>
  <c r="P1444" s="1"/>
  <c r="Q1446"/>
  <c r="Q1445" s="1"/>
  <c r="Q1444" s="1"/>
  <c r="R1446"/>
  <c r="R1445" s="1"/>
  <c r="R1444" s="1"/>
  <c r="S1446"/>
  <c r="S1445" s="1"/>
  <c r="S1444" s="1"/>
  <c r="T1446"/>
  <c r="T1445" s="1"/>
  <c r="T1444" s="1"/>
  <c r="U1446"/>
  <c r="U1445" s="1"/>
  <c r="U1444" s="1"/>
  <c r="V1446"/>
  <c r="V1445" s="1"/>
  <c r="V1444" s="1"/>
  <c r="W1446"/>
  <c r="W1445" s="1"/>
  <c r="W1444" s="1"/>
  <c r="X1446"/>
  <c r="X1445" s="1"/>
  <c r="X1444" s="1"/>
  <c r="Y1446"/>
  <c r="Y1445" s="1"/>
  <c r="Y1444" s="1"/>
  <c r="Z1446"/>
  <c r="Z1445" s="1"/>
  <c r="Z1444" s="1"/>
  <c r="AA1446"/>
  <c r="AA1445" s="1"/>
  <c r="AA1444" s="1"/>
  <c r="AB1446"/>
  <c r="AB1445" s="1"/>
  <c r="AB1444" s="1"/>
  <c r="M1442"/>
  <c r="M1441" s="1"/>
  <c r="N1442"/>
  <c r="N1441" s="1"/>
  <c r="P1442"/>
  <c r="P1441" s="1"/>
  <c r="Q1442"/>
  <c r="Q1441" s="1"/>
  <c r="R1442"/>
  <c r="R1441" s="1"/>
  <c r="S1442"/>
  <c r="S1441" s="1"/>
  <c r="T1442"/>
  <c r="T1441" s="1"/>
  <c r="U1442"/>
  <c r="U1441" s="1"/>
  <c r="V1442"/>
  <c r="V1441" s="1"/>
  <c r="W1442"/>
  <c r="W1441" s="1"/>
  <c r="X1442"/>
  <c r="X1441" s="1"/>
  <c r="Y1442"/>
  <c r="Y1441" s="1"/>
  <c r="Z1442"/>
  <c r="Z1441" s="1"/>
  <c r="AA1442"/>
  <c r="AA1441" s="1"/>
  <c r="AB1442"/>
  <c r="AB1441" s="1"/>
  <c r="M1439"/>
  <c r="M1438" s="1"/>
  <c r="N1439"/>
  <c r="N1438" s="1"/>
  <c r="P1439"/>
  <c r="P1438" s="1"/>
  <c r="Q1439"/>
  <c r="Q1438" s="1"/>
  <c r="R1439"/>
  <c r="R1438" s="1"/>
  <c r="S1439"/>
  <c r="S1438" s="1"/>
  <c r="T1439"/>
  <c r="T1438" s="1"/>
  <c r="U1439"/>
  <c r="U1438" s="1"/>
  <c r="V1439"/>
  <c r="V1438" s="1"/>
  <c r="W1439"/>
  <c r="W1438" s="1"/>
  <c r="X1439"/>
  <c r="X1438" s="1"/>
  <c r="Y1439"/>
  <c r="Y1438" s="1"/>
  <c r="Z1439"/>
  <c r="Z1438" s="1"/>
  <c r="AA1439"/>
  <c r="AA1438" s="1"/>
  <c r="AB1439"/>
  <c r="AB1438" s="1"/>
  <c r="M1435"/>
  <c r="M1434" s="1"/>
  <c r="M1433" s="1"/>
  <c r="N1435"/>
  <c r="N1434" s="1"/>
  <c r="N1433" s="1"/>
  <c r="P1435"/>
  <c r="P1434" s="1"/>
  <c r="P1433" s="1"/>
  <c r="Q1435"/>
  <c r="Q1434" s="1"/>
  <c r="Q1433" s="1"/>
  <c r="R1435"/>
  <c r="R1434" s="1"/>
  <c r="R1433" s="1"/>
  <c r="S1435"/>
  <c r="S1434" s="1"/>
  <c r="S1433" s="1"/>
  <c r="T1435"/>
  <c r="T1434" s="1"/>
  <c r="T1433" s="1"/>
  <c r="U1435"/>
  <c r="U1434" s="1"/>
  <c r="U1433" s="1"/>
  <c r="V1435"/>
  <c r="V1434" s="1"/>
  <c r="V1433" s="1"/>
  <c r="W1435"/>
  <c r="W1434" s="1"/>
  <c r="W1433" s="1"/>
  <c r="X1435"/>
  <c r="X1434" s="1"/>
  <c r="X1433" s="1"/>
  <c r="Y1435"/>
  <c r="Y1434" s="1"/>
  <c r="Y1433" s="1"/>
  <c r="Z1435"/>
  <c r="Z1434" s="1"/>
  <c r="Z1433" s="1"/>
  <c r="AA1435"/>
  <c r="AA1434" s="1"/>
  <c r="AA1433" s="1"/>
  <c r="AB1435"/>
  <c r="AB1434" s="1"/>
  <c r="AB1433" s="1"/>
  <c r="M1430"/>
  <c r="M1429" s="1"/>
  <c r="M1428" s="1"/>
  <c r="N1430"/>
  <c r="N1429" s="1"/>
  <c r="N1428" s="1"/>
  <c r="P1430"/>
  <c r="P1429" s="1"/>
  <c r="P1428" s="1"/>
  <c r="Q1430"/>
  <c r="Q1429" s="1"/>
  <c r="Q1428" s="1"/>
  <c r="R1430"/>
  <c r="R1429" s="1"/>
  <c r="R1428" s="1"/>
  <c r="S1430"/>
  <c r="S1429" s="1"/>
  <c r="S1428" s="1"/>
  <c r="T1430"/>
  <c r="T1429" s="1"/>
  <c r="T1428" s="1"/>
  <c r="U1430"/>
  <c r="U1429" s="1"/>
  <c r="U1428" s="1"/>
  <c r="V1430"/>
  <c r="V1429" s="1"/>
  <c r="V1428" s="1"/>
  <c r="W1430"/>
  <c r="W1429" s="1"/>
  <c r="W1428" s="1"/>
  <c r="X1430"/>
  <c r="X1429" s="1"/>
  <c r="X1428" s="1"/>
  <c r="Y1430"/>
  <c r="Y1429" s="1"/>
  <c r="Y1428" s="1"/>
  <c r="Z1430"/>
  <c r="Z1429" s="1"/>
  <c r="Z1428" s="1"/>
  <c r="AA1430"/>
  <c r="AA1429" s="1"/>
  <c r="AA1428" s="1"/>
  <c r="AB1430"/>
  <c r="AB1429" s="1"/>
  <c r="AB1428" s="1"/>
  <c r="AB1426"/>
  <c r="AB1425" s="1"/>
  <c r="AB1424" s="1"/>
  <c r="M1426"/>
  <c r="M1425" s="1"/>
  <c r="M1424" s="1"/>
  <c r="N1426"/>
  <c r="N1425" s="1"/>
  <c r="N1424" s="1"/>
  <c r="P1426"/>
  <c r="P1425" s="1"/>
  <c r="P1424" s="1"/>
  <c r="Q1426"/>
  <c r="Q1425" s="1"/>
  <c r="Q1424" s="1"/>
  <c r="R1426"/>
  <c r="R1425" s="1"/>
  <c r="R1424" s="1"/>
  <c r="S1426"/>
  <c r="S1425" s="1"/>
  <c r="S1424" s="1"/>
  <c r="T1426"/>
  <c r="T1425" s="1"/>
  <c r="T1424" s="1"/>
  <c r="U1426"/>
  <c r="U1425" s="1"/>
  <c r="U1424" s="1"/>
  <c r="V1426"/>
  <c r="V1425" s="1"/>
  <c r="V1424" s="1"/>
  <c r="W1426"/>
  <c r="W1425" s="1"/>
  <c r="W1424" s="1"/>
  <c r="X1426"/>
  <c r="X1425" s="1"/>
  <c r="X1424" s="1"/>
  <c r="Y1426"/>
  <c r="Y1425" s="1"/>
  <c r="Y1424" s="1"/>
  <c r="Z1426"/>
  <c r="Z1425" s="1"/>
  <c r="Z1424" s="1"/>
  <c r="AA1426"/>
  <c r="AA1425" s="1"/>
  <c r="AA1424" s="1"/>
  <c r="J1422"/>
  <c r="J1421" s="1"/>
  <c r="J1420" s="1"/>
  <c r="M1422"/>
  <c r="M1421" s="1"/>
  <c r="M1420" s="1"/>
  <c r="N1422"/>
  <c r="N1421" s="1"/>
  <c r="N1420" s="1"/>
  <c r="P1422"/>
  <c r="P1421" s="1"/>
  <c r="P1420" s="1"/>
  <c r="Q1422"/>
  <c r="Q1421" s="1"/>
  <c r="Q1420" s="1"/>
  <c r="R1422"/>
  <c r="R1421" s="1"/>
  <c r="R1420" s="1"/>
  <c r="S1422"/>
  <c r="S1421" s="1"/>
  <c r="S1420" s="1"/>
  <c r="T1422"/>
  <c r="T1421" s="1"/>
  <c r="T1420" s="1"/>
  <c r="U1422"/>
  <c r="U1421" s="1"/>
  <c r="U1420" s="1"/>
  <c r="V1422"/>
  <c r="V1421" s="1"/>
  <c r="V1420" s="1"/>
  <c r="W1422"/>
  <c r="W1421" s="1"/>
  <c r="W1420" s="1"/>
  <c r="X1422"/>
  <c r="X1421" s="1"/>
  <c r="X1420" s="1"/>
  <c r="Y1422"/>
  <c r="Y1421" s="1"/>
  <c r="Y1420" s="1"/>
  <c r="Z1422"/>
  <c r="Z1421" s="1"/>
  <c r="Z1420" s="1"/>
  <c r="AA1422"/>
  <c r="AA1421" s="1"/>
  <c r="AA1420" s="1"/>
  <c r="AB1422"/>
  <c r="AB1421" s="1"/>
  <c r="AB1420" s="1"/>
  <c r="M1412"/>
  <c r="M1411" s="1"/>
  <c r="M1410" s="1"/>
  <c r="N1412"/>
  <c r="N1411" s="1"/>
  <c r="N1410" s="1"/>
  <c r="P1412"/>
  <c r="P1411" s="1"/>
  <c r="P1410" s="1"/>
  <c r="Q1412"/>
  <c r="Q1411" s="1"/>
  <c r="Q1410" s="1"/>
  <c r="R1412"/>
  <c r="R1411" s="1"/>
  <c r="R1410" s="1"/>
  <c r="S1412"/>
  <c r="S1411" s="1"/>
  <c r="S1410" s="1"/>
  <c r="T1412"/>
  <c r="T1411" s="1"/>
  <c r="T1410" s="1"/>
  <c r="U1412"/>
  <c r="U1411" s="1"/>
  <c r="U1410" s="1"/>
  <c r="V1412"/>
  <c r="V1411" s="1"/>
  <c r="V1410" s="1"/>
  <c r="W1412"/>
  <c r="W1411" s="1"/>
  <c r="W1410" s="1"/>
  <c r="X1412"/>
  <c r="X1411" s="1"/>
  <c r="X1410" s="1"/>
  <c r="Y1412"/>
  <c r="Y1411" s="1"/>
  <c r="Y1410" s="1"/>
  <c r="Z1412"/>
  <c r="Z1411" s="1"/>
  <c r="Z1410" s="1"/>
  <c r="AA1412"/>
  <c r="AA1411" s="1"/>
  <c r="AA1410" s="1"/>
  <c r="AB1412"/>
  <c r="AB1411" s="1"/>
  <c r="AB1410" s="1"/>
  <c r="M1408"/>
  <c r="M1407" s="1"/>
  <c r="M1406" s="1"/>
  <c r="N1408"/>
  <c r="N1407" s="1"/>
  <c r="N1406" s="1"/>
  <c r="P1408"/>
  <c r="P1407" s="1"/>
  <c r="P1406" s="1"/>
  <c r="Q1408"/>
  <c r="Q1407" s="1"/>
  <c r="Q1406" s="1"/>
  <c r="R1408"/>
  <c r="R1407" s="1"/>
  <c r="R1406" s="1"/>
  <c r="S1408"/>
  <c r="S1407" s="1"/>
  <c r="S1406" s="1"/>
  <c r="T1408"/>
  <c r="T1407" s="1"/>
  <c r="T1406" s="1"/>
  <c r="U1408"/>
  <c r="U1407" s="1"/>
  <c r="U1406" s="1"/>
  <c r="V1408"/>
  <c r="V1407" s="1"/>
  <c r="V1406" s="1"/>
  <c r="W1408"/>
  <c r="W1407" s="1"/>
  <c r="W1406" s="1"/>
  <c r="X1408"/>
  <c r="X1407" s="1"/>
  <c r="X1406" s="1"/>
  <c r="Y1408"/>
  <c r="Y1407" s="1"/>
  <c r="Y1406" s="1"/>
  <c r="Z1408"/>
  <c r="Z1407" s="1"/>
  <c r="Z1406" s="1"/>
  <c r="AA1408"/>
  <c r="AA1407" s="1"/>
  <c r="AA1406" s="1"/>
  <c r="AB1408"/>
  <c r="AB1407" s="1"/>
  <c r="AB1406" s="1"/>
  <c r="M1386"/>
  <c r="M1385" s="1"/>
  <c r="M1384" s="1"/>
  <c r="N1386"/>
  <c r="N1385" s="1"/>
  <c r="N1384" s="1"/>
  <c r="P1386"/>
  <c r="P1385" s="1"/>
  <c r="P1384" s="1"/>
  <c r="Q1386"/>
  <c r="Q1385" s="1"/>
  <c r="Q1384" s="1"/>
  <c r="R1386"/>
  <c r="R1385" s="1"/>
  <c r="R1384" s="1"/>
  <c r="S1386"/>
  <c r="S1385" s="1"/>
  <c r="S1384" s="1"/>
  <c r="T1386"/>
  <c r="T1385" s="1"/>
  <c r="T1384" s="1"/>
  <c r="U1386"/>
  <c r="U1385" s="1"/>
  <c r="U1384" s="1"/>
  <c r="V1386"/>
  <c r="V1385" s="1"/>
  <c r="V1384" s="1"/>
  <c r="W1386"/>
  <c r="W1385" s="1"/>
  <c r="W1384" s="1"/>
  <c r="X1386"/>
  <c r="X1385" s="1"/>
  <c r="X1384" s="1"/>
  <c r="Y1386"/>
  <c r="Y1385" s="1"/>
  <c r="Y1384" s="1"/>
  <c r="Z1386"/>
  <c r="Z1385" s="1"/>
  <c r="Z1384" s="1"/>
  <c r="AA1386"/>
  <c r="AA1385" s="1"/>
  <c r="AA1384" s="1"/>
  <c r="AB1386"/>
  <c r="AB1385" s="1"/>
  <c r="AB1384" s="1"/>
  <c r="M1378"/>
  <c r="M1377" s="1"/>
  <c r="M1376" s="1"/>
  <c r="N1378"/>
  <c r="N1377" s="1"/>
  <c r="N1376" s="1"/>
  <c r="P1378"/>
  <c r="P1377" s="1"/>
  <c r="P1376" s="1"/>
  <c r="Q1378"/>
  <c r="Q1377" s="1"/>
  <c r="Q1376" s="1"/>
  <c r="R1378"/>
  <c r="R1377" s="1"/>
  <c r="R1376" s="1"/>
  <c r="S1378"/>
  <c r="S1377" s="1"/>
  <c r="S1376" s="1"/>
  <c r="T1378"/>
  <c r="T1377" s="1"/>
  <c r="T1376" s="1"/>
  <c r="U1378"/>
  <c r="U1377" s="1"/>
  <c r="U1376" s="1"/>
  <c r="V1378"/>
  <c r="V1377" s="1"/>
  <c r="V1376" s="1"/>
  <c r="W1378"/>
  <c r="W1377" s="1"/>
  <c r="W1376" s="1"/>
  <c r="X1378"/>
  <c r="X1377" s="1"/>
  <c r="X1376" s="1"/>
  <c r="Y1378"/>
  <c r="Y1377" s="1"/>
  <c r="Y1376" s="1"/>
  <c r="Z1378"/>
  <c r="Z1377" s="1"/>
  <c r="Z1376" s="1"/>
  <c r="AA1378"/>
  <c r="AA1377" s="1"/>
  <c r="AA1376" s="1"/>
  <c r="AB1378"/>
  <c r="AB1377" s="1"/>
  <c r="AB1376" s="1"/>
  <c r="M1373"/>
  <c r="M1372" s="1"/>
  <c r="N1373"/>
  <c r="N1372" s="1"/>
  <c r="P1373"/>
  <c r="P1372" s="1"/>
  <c r="Q1373"/>
  <c r="Q1372" s="1"/>
  <c r="R1373"/>
  <c r="R1372" s="1"/>
  <c r="S1373"/>
  <c r="S1372" s="1"/>
  <c r="T1373"/>
  <c r="T1372" s="1"/>
  <c r="U1373"/>
  <c r="U1372" s="1"/>
  <c r="V1373"/>
  <c r="V1372" s="1"/>
  <c r="W1373"/>
  <c r="W1372" s="1"/>
  <c r="X1373"/>
  <c r="X1372" s="1"/>
  <c r="Y1373"/>
  <c r="Y1372" s="1"/>
  <c r="Z1373"/>
  <c r="Z1372" s="1"/>
  <c r="AA1373"/>
  <c r="AA1372" s="1"/>
  <c r="AB1373"/>
  <c r="AB1372" s="1"/>
  <c r="M1370"/>
  <c r="M1369" s="1"/>
  <c r="N1370"/>
  <c r="N1369" s="1"/>
  <c r="P1370"/>
  <c r="P1369" s="1"/>
  <c r="Q1370"/>
  <c r="Q1369" s="1"/>
  <c r="R1370"/>
  <c r="R1369" s="1"/>
  <c r="S1370"/>
  <c r="S1369" s="1"/>
  <c r="T1370"/>
  <c r="T1369" s="1"/>
  <c r="U1370"/>
  <c r="U1369" s="1"/>
  <c r="V1370"/>
  <c r="V1369" s="1"/>
  <c r="W1370"/>
  <c r="W1369" s="1"/>
  <c r="X1370"/>
  <c r="X1369" s="1"/>
  <c r="Y1370"/>
  <c r="Y1369" s="1"/>
  <c r="Z1370"/>
  <c r="Z1369" s="1"/>
  <c r="AA1370"/>
  <c r="AA1369" s="1"/>
  <c r="AB1370"/>
  <c r="AB1369" s="1"/>
  <c r="M1358"/>
  <c r="M1357" s="1"/>
  <c r="N1358"/>
  <c r="N1357" s="1"/>
  <c r="P1358"/>
  <c r="P1357" s="1"/>
  <c r="Q1358"/>
  <c r="Q1357" s="1"/>
  <c r="R1358"/>
  <c r="R1357" s="1"/>
  <c r="S1358"/>
  <c r="S1357" s="1"/>
  <c r="T1358"/>
  <c r="T1357" s="1"/>
  <c r="U1358"/>
  <c r="U1357" s="1"/>
  <c r="V1358"/>
  <c r="V1357" s="1"/>
  <c r="W1358"/>
  <c r="W1357" s="1"/>
  <c r="X1358"/>
  <c r="X1357" s="1"/>
  <c r="Y1358"/>
  <c r="Y1357" s="1"/>
  <c r="Z1358"/>
  <c r="Z1357" s="1"/>
  <c r="AA1358"/>
  <c r="AA1357" s="1"/>
  <c r="AB1358"/>
  <c r="AB1357" s="1"/>
  <c r="M1355"/>
  <c r="N1355"/>
  <c r="P1355"/>
  <c r="Q1355"/>
  <c r="R1355"/>
  <c r="S1355"/>
  <c r="T1355"/>
  <c r="U1355"/>
  <c r="V1355"/>
  <c r="W1355"/>
  <c r="X1355"/>
  <c r="Y1355"/>
  <c r="Z1355"/>
  <c r="AA1355"/>
  <c r="AB1355"/>
  <c r="M1352"/>
  <c r="N1352"/>
  <c r="P1352"/>
  <c r="Q1352"/>
  <c r="R1352"/>
  <c r="S1352"/>
  <c r="T1352"/>
  <c r="U1352"/>
  <c r="V1352"/>
  <c r="W1352"/>
  <c r="X1352"/>
  <c r="Y1352"/>
  <c r="Z1352"/>
  <c r="AA1352"/>
  <c r="AB1352"/>
  <c r="K1347"/>
  <c r="K1346" s="1"/>
  <c r="K1345" s="1"/>
  <c r="M1347"/>
  <c r="M1346" s="1"/>
  <c r="M1345" s="1"/>
  <c r="N1347"/>
  <c r="N1346" s="1"/>
  <c r="N1345" s="1"/>
  <c r="P1347"/>
  <c r="P1346" s="1"/>
  <c r="P1345" s="1"/>
  <c r="Q1347"/>
  <c r="Q1346" s="1"/>
  <c r="Q1345" s="1"/>
  <c r="R1347"/>
  <c r="R1346" s="1"/>
  <c r="R1345" s="1"/>
  <c r="S1347"/>
  <c r="S1346" s="1"/>
  <c r="S1345" s="1"/>
  <c r="T1347"/>
  <c r="T1346" s="1"/>
  <c r="T1345" s="1"/>
  <c r="U1347"/>
  <c r="U1346" s="1"/>
  <c r="U1345" s="1"/>
  <c r="V1347"/>
  <c r="V1346" s="1"/>
  <c r="V1345" s="1"/>
  <c r="W1347"/>
  <c r="W1346" s="1"/>
  <c r="W1345" s="1"/>
  <c r="X1347"/>
  <c r="X1346" s="1"/>
  <c r="X1345" s="1"/>
  <c r="Y1347"/>
  <c r="Y1346" s="1"/>
  <c r="Y1345" s="1"/>
  <c r="Z1347"/>
  <c r="Z1346" s="1"/>
  <c r="Z1345" s="1"/>
  <c r="AA1347"/>
  <c r="AA1346" s="1"/>
  <c r="AA1345" s="1"/>
  <c r="AB1347"/>
  <c r="AB1346" s="1"/>
  <c r="AB1345" s="1"/>
  <c r="M1343"/>
  <c r="M1342" s="1"/>
  <c r="M1341" s="1"/>
  <c r="N1343"/>
  <c r="N1342" s="1"/>
  <c r="N1341" s="1"/>
  <c r="P1343"/>
  <c r="P1342" s="1"/>
  <c r="P1341" s="1"/>
  <c r="Q1343"/>
  <c r="Q1342" s="1"/>
  <c r="Q1341" s="1"/>
  <c r="R1343"/>
  <c r="R1342" s="1"/>
  <c r="R1341" s="1"/>
  <c r="S1343"/>
  <c r="S1342" s="1"/>
  <c r="S1341" s="1"/>
  <c r="T1343"/>
  <c r="T1342" s="1"/>
  <c r="T1341" s="1"/>
  <c r="U1343"/>
  <c r="U1342" s="1"/>
  <c r="U1341" s="1"/>
  <c r="V1343"/>
  <c r="V1342" s="1"/>
  <c r="V1341" s="1"/>
  <c r="W1343"/>
  <c r="W1342" s="1"/>
  <c r="W1341" s="1"/>
  <c r="X1343"/>
  <c r="X1342" s="1"/>
  <c r="X1341" s="1"/>
  <c r="Y1343"/>
  <c r="Y1342" s="1"/>
  <c r="Y1341" s="1"/>
  <c r="Z1343"/>
  <c r="Z1342" s="1"/>
  <c r="Z1341" s="1"/>
  <c r="AA1343"/>
  <c r="AA1342" s="1"/>
  <c r="AA1341" s="1"/>
  <c r="AB1343"/>
  <c r="AB1342" s="1"/>
  <c r="AB1341" s="1"/>
  <c r="M1329"/>
  <c r="M1328" s="1"/>
  <c r="M1327" s="1"/>
  <c r="N1329"/>
  <c r="N1328" s="1"/>
  <c r="N1327" s="1"/>
  <c r="P1329"/>
  <c r="P1328" s="1"/>
  <c r="P1327" s="1"/>
  <c r="Q1329"/>
  <c r="Q1328" s="1"/>
  <c r="Q1327" s="1"/>
  <c r="R1329"/>
  <c r="R1328" s="1"/>
  <c r="R1327" s="1"/>
  <c r="S1329"/>
  <c r="S1328" s="1"/>
  <c r="S1327" s="1"/>
  <c r="T1329"/>
  <c r="T1328" s="1"/>
  <c r="T1327" s="1"/>
  <c r="U1329"/>
  <c r="U1328" s="1"/>
  <c r="U1327" s="1"/>
  <c r="V1329"/>
  <c r="V1328" s="1"/>
  <c r="V1327" s="1"/>
  <c r="W1329"/>
  <c r="W1328" s="1"/>
  <c r="W1327" s="1"/>
  <c r="X1329"/>
  <c r="X1328" s="1"/>
  <c r="X1327" s="1"/>
  <c r="Y1329"/>
  <c r="Y1328" s="1"/>
  <c r="Y1327" s="1"/>
  <c r="Z1329"/>
  <c r="Z1328" s="1"/>
  <c r="Z1327" s="1"/>
  <c r="AA1329"/>
  <c r="AA1328" s="1"/>
  <c r="AA1327" s="1"/>
  <c r="AB1329"/>
  <c r="AB1328" s="1"/>
  <c r="AB1327" s="1"/>
  <c r="M1199"/>
  <c r="M1198" s="1"/>
  <c r="M1197" s="1"/>
  <c r="N1199"/>
  <c r="N1198" s="1"/>
  <c r="N1197" s="1"/>
  <c r="P1199"/>
  <c r="P1198" s="1"/>
  <c r="P1197" s="1"/>
  <c r="Q1199"/>
  <c r="Q1198" s="1"/>
  <c r="Q1197" s="1"/>
  <c r="R1199"/>
  <c r="R1198" s="1"/>
  <c r="R1197" s="1"/>
  <c r="S1199"/>
  <c r="S1198" s="1"/>
  <c r="S1197" s="1"/>
  <c r="T1199"/>
  <c r="T1198" s="1"/>
  <c r="T1197" s="1"/>
  <c r="U1199"/>
  <c r="U1198" s="1"/>
  <c r="U1197" s="1"/>
  <c r="V1199"/>
  <c r="V1198" s="1"/>
  <c r="V1197" s="1"/>
  <c r="W1199"/>
  <c r="W1198" s="1"/>
  <c r="W1197" s="1"/>
  <c r="X1199"/>
  <c r="X1198" s="1"/>
  <c r="X1197" s="1"/>
  <c r="Y1199"/>
  <c r="Y1198" s="1"/>
  <c r="Y1197" s="1"/>
  <c r="Z1199"/>
  <c r="Z1198" s="1"/>
  <c r="Z1197" s="1"/>
  <c r="AA1199"/>
  <c r="AA1198" s="1"/>
  <c r="AA1197" s="1"/>
  <c r="AB1199"/>
  <c r="AB1198" s="1"/>
  <c r="AB1197" s="1"/>
  <c r="P1192"/>
  <c r="P1191" s="1"/>
  <c r="Q1192"/>
  <c r="Q1191" s="1"/>
  <c r="R1192"/>
  <c r="R1191" s="1"/>
  <c r="S1192"/>
  <c r="S1191" s="1"/>
  <c r="T1192"/>
  <c r="T1191" s="1"/>
  <c r="U1192"/>
  <c r="U1191" s="1"/>
  <c r="V1192"/>
  <c r="V1191" s="1"/>
  <c r="W1192"/>
  <c r="W1191" s="1"/>
  <c r="X1192"/>
  <c r="X1191" s="1"/>
  <c r="Y1192"/>
  <c r="Y1191" s="1"/>
  <c r="Z1192"/>
  <c r="Z1191" s="1"/>
  <c r="AA1192"/>
  <c r="AA1191" s="1"/>
  <c r="AB1192"/>
  <c r="AB1191" s="1"/>
  <c r="M1192"/>
  <c r="M1191" s="1"/>
  <c r="N1192"/>
  <c r="N1191" s="1"/>
  <c r="M1189"/>
  <c r="N1189"/>
  <c r="P1189"/>
  <c r="Q1189"/>
  <c r="R1189"/>
  <c r="S1189"/>
  <c r="T1189"/>
  <c r="U1189"/>
  <c r="V1189"/>
  <c r="W1189"/>
  <c r="X1189"/>
  <c r="Y1189"/>
  <c r="Z1189"/>
  <c r="AA1189"/>
  <c r="AB1189"/>
  <c r="M1186"/>
  <c r="N1186"/>
  <c r="P1186"/>
  <c r="Q1186"/>
  <c r="R1186"/>
  <c r="S1186"/>
  <c r="T1186"/>
  <c r="U1186"/>
  <c r="V1186"/>
  <c r="W1186"/>
  <c r="X1186"/>
  <c r="Y1186"/>
  <c r="Z1186"/>
  <c r="AA1186"/>
  <c r="AB1186"/>
  <c r="M1181"/>
  <c r="N1181"/>
  <c r="Q1181"/>
  <c r="R1181"/>
  <c r="S1181"/>
  <c r="T1181"/>
  <c r="U1181"/>
  <c r="V1181"/>
  <c r="W1181"/>
  <c r="X1181"/>
  <c r="Y1181"/>
  <c r="Z1181"/>
  <c r="AA1181"/>
  <c r="AB1181"/>
  <c r="M1169"/>
  <c r="M1168" s="1"/>
  <c r="M1167" s="1"/>
  <c r="N1169"/>
  <c r="N1168" s="1"/>
  <c r="N1167" s="1"/>
  <c r="P1169"/>
  <c r="P1168" s="1"/>
  <c r="P1167" s="1"/>
  <c r="Q1169"/>
  <c r="Q1168" s="1"/>
  <c r="Q1167" s="1"/>
  <c r="R1169"/>
  <c r="R1168" s="1"/>
  <c r="R1167" s="1"/>
  <c r="S1169"/>
  <c r="S1168" s="1"/>
  <c r="S1167" s="1"/>
  <c r="T1169"/>
  <c r="T1168" s="1"/>
  <c r="T1167" s="1"/>
  <c r="U1169"/>
  <c r="U1168" s="1"/>
  <c r="U1167" s="1"/>
  <c r="V1169"/>
  <c r="V1168" s="1"/>
  <c r="V1167" s="1"/>
  <c r="W1169"/>
  <c r="W1168" s="1"/>
  <c r="W1167" s="1"/>
  <c r="X1169"/>
  <c r="X1168" s="1"/>
  <c r="X1167" s="1"/>
  <c r="Y1169"/>
  <c r="Y1168" s="1"/>
  <c r="Y1167" s="1"/>
  <c r="Z1169"/>
  <c r="Z1168" s="1"/>
  <c r="Z1167" s="1"/>
  <c r="AA1169"/>
  <c r="AA1168" s="1"/>
  <c r="AA1167" s="1"/>
  <c r="AB1169"/>
  <c r="AB1168" s="1"/>
  <c r="AB1167" s="1"/>
  <c r="M1165"/>
  <c r="M1164" s="1"/>
  <c r="M1163" s="1"/>
  <c r="N1165"/>
  <c r="N1164" s="1"/>
  <c r="N1163" s="1"/>
  <c r="O1165"/>
  <c r="O1164" s="1"/>
  <c r="O1163" s="1"/>
  <c r="P1165"/>
  <c r="P1164" s="1"/>
  <c r="P1163" s="1"/>
  <c r="Q1165"/>
  <c r="Q1164" s="1"/>
  <c r="Q1163" s="1"/>
  <c r="R1165"/>
  <c r="R1164" s="1"/>
  <c r="R1163" s="1"/>
  <c r="S1165"/>
  <c r="S1164" s="1"/>
  <c r="S1163" s="1"/>
  <c r="T1165"/>
  <c r="T1164" s="1"/>
  <c r="T1163" s="1"/>
  <c r="U1165"/>
  <c r="U1164" s="1"/>
  <c r="U1163" s="1"/>
  <c r="V1165"/>
  <c r="V1164" s="1"/>
  <c r="V1163" s="1"/>
  <c r="W1165"/>
  <c r="W1164" s="1"/>
  <c r="W1163" s="1"/>
  <c r="X1165"/>
  <c r="X1164" s="1"/>
  <c r="X1163" s="1"/>
  <c r="Y1165"/>
  <c r="Y1164" s="1"/>
  <c r="Y1163" s="1"/>
  <c r="Z1165"/>
  <c r="Z1164" s="1"/>
  <c r="Z1163" s="1"/>
  <c r="AA1165"/>
  <c r="AA1164" s="1"/>
  <c r="AA1163" s="1"/>
  <c r="AB1165"/>
  <c r="AB1164" s="1"/>
  <c r="AB1163" s="1"/>
  <c r="M1161"/>
  <c r="M1160" s="1"/>
  <c r="M1159" s="1"/>
  <c r="N1161"/>
  <c r="N1160" s="1"/>
  <c r="N1159" s="1"/>
  <c r="O1161"/>
  <c r="O1160" s="1"/>
  <c r="O1159" s="1"/>
  <c r="P1161"/>
  <c r="P1160" s="1"/>
  <c r="P1159" s="1"/>
  <c r="Q1161"/>
  <c r="Q1160" s="1"/>
  <c r="Q1159" s="1"/>
  <c r="R1161"/>
  <c r="R1160" s="1"/>
  <c r="R1159" s="1"/>
  <c r="S1161"/>
  <c r="S1160" s="1"/>
  <c r="S1159" s="1"/>
  <c r="T1161"/>
  <c r="T1160" s="1"/>
  <c r="T1159" s="1"/>
  <c r="U1161"/>
  <c r="U1160" s="1"/>
  <c r="U1159" s="1"/>
  <c r="V1161"/>
  <c r="V1160" s="1"/>
  <c r="V1159" s="1"/>
  <c r="W1161"/>
  <c r="W1160" s="1"/>
  <c r="W1159" s="1"/>
  <c r="X1161"/>
  <c r="X1160" s="1"/>
  <c r="X1159" s="1"/>
  <c r="Y1161"/>
  <c r="Y1160" s="1"/>
  <c r="Y1159" s="1"/>
  <c r="Z1161"/>
  <c r="Z1160" s="1"/>
  <c r="Z1159" s="1"/>
  <c r="AA1161"/>
  <c r="AA1160" s="1"/>
  <c r="AA1159" s="1"/>
  <c r="AB1161"/>
  <c r="AB1160" s="1"/>
  <c r="AB1159" s="1"/>
  <c r="K1155"/>
  <c r="K1154" s="1"/>
  <c r="M1155"/>
  <c r="M1154" s="1"/>
  <c r="N1155"/>
  <c r="N1154" s="1"/>
  <c r="P1155"/>
  <c r="P1154" s="1"/>
  <c r="Q1155"/>
  <c r="Q1154" s="1"/>
  <c r="R1155"/>
  <c r="R1154" s="1"/>
  <c r="S1155"/>
  <c r="S1154" s="1"/>
  <c r="T1155"/>
  <c r="T1154" s="1"/>
  <c r="U1155"/>
  <c r="U1154" s="1"/>
  <c r="V1155"/>
  <c r="V1154" s="1"/>
  <c r="W1155"/>
  <c r="W1154" s="1"/>
  <c r="X1155"/>
  <c r="X1154" s="1"/>
  <c r="Y1155"/>
  <c r="Y1154" s="1"/>
  <c r="Z1155"/>
  <c r="Z1154" s="1"/>
  <c r="AA1155"/>
  <c r="AA1154" s="1"/>
  <c r="AB1155"/>
  <c r="AB1154" s="1"/>
  <c r="M1152"/>
  <c r="M1151" s="1"/>
  <c r="N1152"/>
  <c r="N1151" s="1"/>
  <c r="P1152"/>
  <c r="P1151" s="1"/>
  <c r="Q1152"/>
  <c r="Q1151" s="1"/>
  <c r="R1152"/>
  <c r="R1151" s="1"/>
  <c r="S1152"/>
  <c r="S1151" s="1"/>
  <c r="T1152"/>
  <c r="T1151" s="1"/>
  <c r="U1152"/>
  <c r="U1151" s="1"/>
  <c r="V1152"/>
  <c r="V1151" s="1"/>
  <c r="W1152"/>
  <c r="W1151" s="1"/>
  <c r="X1152"/>
  <c r="X1151" s="1"/>
  <c r="Y1152"/>
  <c r="Y1151" s="1"/>
  <c r="Z1152"/>
  <c r="Z1151" s="1"/>
  <c r="AA1152"/>
  <c r="AA1151" s="1"/>
  <c r="AB1152"/>
  <c r="AB1151" s="1"/>
  <c r="M1149"/>
  <c r="M1148" s="1"/>
  <c r="N1149"/>
  <c r="N1148" s="1"/>
  <c r="O1149"/>
  <c r="O1148" s="1"/>
  <c r="P1149"/>
  <c r="P1148" s="1"/>
  <c r="Q1149"/>
  <c r="Q1148" s="1"/>
  <c r="R1149"/>
  <c r="R1148" s="1"/>
  <c r="S1149"/>
  <c r="S1148" s="1"/>
  <c r="T1149"/>
  <c r="T1148" s="1"/>
  <c r="U1149"/>
  <c r="U1148" s="1"/>
  <c r="V1149"/>
  <c r="V1148" s="1"/>
  <c r="W1149"/>
  <c r="W1148" s="1"/>
  <c r="X1149"/>
  <c r="X1148" s="1"/>
  <c r="Y1149"/>
  <c r="Y1148" s="1"/>
  <c r="Z1149"/>
  <c r="Z1148" s="1"/>
  <c r="AA1149"/>
  <c r="AA1148" s="1"/>
  <c r="AB1149"/>
  <c r="AB1148" s="1"/>
  <c r="M1145"/>
  <c r="M1144" s="1"/>
  <c r="M1143" s="1"/>
  <c r="N1145"/>
  <c r="N1144" s="1"/>
  <c r="N1143" s="1"/>
  <c r="P1145"/>
  <c r="P1144" s="1"/>
  <c r="P1143" s="1"/>
  <c r="Q1145"/>
  <c r="Q1144" s="1"/>
  <c r="Q1143" s="1"/>
  <c r="R1145"/>
  <c r="R1144" s="1"/>
  <c r="R1143" s="1"/>
  <c r="S1145"/>
  <c r="S1144" s="1"/>
  <c r="S1143" s="1"/>
  <c r="T1145"/>
  <c r="T1144" s="1"/>
  <c r="T1143" s="1"/>
  <c r="U1145"/>
  <c r="U1144" s="1"/>
  <c r="U1143" s="1"/>
  <c r="V1145"/>
  <c r="V1144" s="1"/>
  <c r="V1143" s="1"/>
  <c r="W1145"/>
  <c r="W1144" s="1"/>
  <c r="W1143" s="1"/>
  <c r="X1145"/>
  <c r="X1144" s="1"/>
  <c r="X1143" s="1"/>
  <c r="Y1145"/>
  <c r="Y1144" s="1"/>
  <c r="Y1143" s="1"/>
  <c r="Z1145"/>
  <c r="Z1144" s="1"/>
  <c r="Z1143" s="1"/>
  <c r="AA1145"/>
  <c r="AA1144" s="1"/>
  <c r="AA1143" s="1"/>
  <c r="AB1145"/>
  <c r="AB1144" s="1"/>
  <c r="AB1143" s="1"/>
  <c r="K1141"/>
  <c r="K1140" s="1"/>
  <c r="M1141"/>
  <c r="M1140" s="1"/>
  <c r="N1141"/>
  <c r="N1140" s="1"/>
  <c r="P1141"/>
  <c r="P1140" s="1"/>
  <c r="Q1141"/>
  <c r="Q1140" s="1"/>
  <c r="R1141"/>
  <c r="R1140" s="1"/>
  <c r="S1141"/>
  <c r="S1140" s="1"/>
  <c r="T1141"/>
  <c r="T1140" s="1"/>
  <c r="U1141"/>
  <c r="U1140" s="1"/>
  <c r="V1141"/>
  <c r="V1140" s="1"/>
  <c r="W1141"/>
  <c r="W1140" s="1"/>
  <c r="X1141"/>
  <c r="X1140" s="1"/>
  <c r="Y1141"/>
  <c r="Y1140" s="1"/>
  <c r="Z1141"/>
  <c r="Z1140" s="1"/>
  <c r="AA1141"/>
  <c r="AA1140" s="1"/>
  <c r="AB1141"/>
  <c r="AB1140" s="1"/>
  <c r="M1137"/>
  <c r="M1136" s="1"/>
  <c r="N1137"/>
  <c r="N1136" s="1"/>
  <c r="P1137"/>
  <c r="P1136" s="1"/>
  <c r="Q1137"/>
  <c r="Q1136" s="1"/>
  <c r="R1137"/>
  <c r="R1136" s="1"/>
  <c r="S1137"/>
  <c r="S1136" s="1"/>
  <c r="T1137"/>
  <c r="T1136" s="1"/>
  <c r="U1137"/>
  <c r="U1136" s="1"/>
  <c r="V1137"/>
  <c r="V1136" s="1"/>
  <c r="W1137"/>
  <c r="W1136" s="1"/>
  <c r="X1137"/>
  <c r="X1136" s="1"/>
  <c r="Y1137"/>
  <c r="Y1136" s="1"/>
  <c r="Z1137"/>
  <c r="Z1136" s="1"/>
  <c r="AA1137"/>
  <c r="AA1136" s="1"/>
  <c r="AB1137"/>
  <c r="AB1136" s="1"/>
  <c r="M1133"/>
  <c r="M1132" s="1"/>
  <c r="M1131" s="1"/>
  <c r="N1133"/>
  <c r="N1132" s="1"/>
  <c r="N1131" s="1"/>
  <c r="P1133"/>
  <c r="P1132" s="1"/>
  <c r="P1131" s="1"/>
  <c r="Q1133"/>
  <c r="Q1132" s="1"/>
  <c r="Q1131" s="1"/>
  <c r="R1133"/>
  <c r="R1132" s="1"/>
  <c r="R1131" s="1"/>
  <c r="S1133"/>
  <c r="S1132" s="1"/>
  <c r="S1131" s="1"/>
  <c r="T1133"/>
  <c r="T1132" s="1"/>
  <c r="T1131" s="1"/>
  <c r="U1133"/>
  <c r="U1132" s="1"/>
  <c r="U1131" s="1"/>
  <c r="V1133"/>
  <c r="V1132" s="1"/>
  <c r="V1131" s="1"/>
  <c r="W1133"/>
  <c r="W1132" s="1"/>
  <c r="W1131" s="1"/>
  <c r="X1133"/>
  <c r="X1132" s="1"/>
  <c r="X1131" s="1"/>
  <c r="Y1133"/>
  <c r="Y1132" s="1"/>
  <c r="Y1131" s="1"/>
  <c r="Z1133"/>
  <c r="Z1132" s="1"/>
  <c r="Z1131" s="1"/>
  <c r="AA1133"/>
  <c r="AA1132" s="1"/>
  <c r="AA1131" s="1"/>
  <c r="AB1133"/>
  <c r="AB1132" s="1"/>
  <c r="AB1131" s="1"/>
  <c r="M1126"/>
  <c r="M1125" s="1"/>
  <c r="M1124" s="1"/>
  <c r="N1126"/>
  <c r="N1125" s="1"/>
  <c r="N1124" s="1"/>
  <c r="P1126"/>
  <c r="P1125" s="1"/>
  <c r="P1124" s="1"/>
  <c r="Q1126"/>
  <c r="Q1125" s="1"/>
  <c r="Q1124" s="1"/>
  <c r="R1126"/>
  <c r="R1125" s="1"/>
  <c r="R1124" s="1"/>
  <c r="S1126"/>
  <c r="S1125" s="1"/>
  <c r="S1124" s="1"/>
  <c r="T1126"/>
  <c r="T1125" s="1"/>
  <c r="T1124" s="1"/>
  <c r="U1126"/>
  <c r="U1125" s="1"/>
  <c r="U1124" s="1"/>
  <c r="V1126"/>
  <c r="V1125" s="1"/>
  <c r="V1124" s="1"/>
  <c r="W1126"/>
  <c r="W1125" s="1"/>
  <c r="W1124" s="1"/>
  <c r="X1126"/>
  <c r="X1125" s="1"/>
  <c r="X1124" s="1"/>
  <c r="Y1126"/>
  <c r="Y1125" s="1"/>
  <c r="Y1124" s="1"/>
  <c r="Z1126"/>
  <c r="Z1125" s="1"/>
  <c r="Z1124" s="1"/>
  <c r="AA1126"/>
  <c r="AA1125" s="1"/>
  <c r="AA1124" s="1"/>
  <c r="AB1126"/>
  <c r="AB1125" s="1"/>
  <c r="AB1124" s="1"/>
  <c r="M1117"/>
  <c r="M1116" s="1"/>
  <c r="M1115" s="1"/>
  <c r="N1117"/>
  <c r="N1116" s="1"/>
  <c r="N1115" s="1"/>
  <c r="O1117"/>
  <c r="O1116" s="1"/>
  <c r="O1115" s="1"/>
  <c r="P1117"/>
  <c r="P1116" s="1"/>
  <c r="P1115" s="1"/>
  <c r="Q1117"/>
  <c r="Q1116" s="1"/>
  <c r="Q1115" s="1"/>
  <c r="R1117"/>
  <c r="R1116" s="1"/>
  <c r="R1115" s="1"/>
  <c r="S1117"/>
  <c r="S1116" s="1"/>
  <c r="S1115" s="1"/>
  <c r="T1117"/>
  <c r="T1116" s="1"/>
  <c r="T1115" s="1"/>
  <c r="U1117"/>
  <c r="U1116" s="1"/>
  <c r="U1115" s="1"/>
  <c r="V1117"/>
  <c r="V1116" s="1"/>
  <c r="V1115" s="1"/>
  <c r="W1117"/>
  <c r="W1116" s="1"/>
  <c r="W1115" s="1"/>
  <c r="X1117"/>
  <c r="X1116" s="1"/>
  <c r="X1115" s="1"/>
  <c r="Y1117"/>
  <c r="Y1116" s="1"/>
  <c r="Y1115" s="1"/>
  <c r="Z1117"/>
  <c r="Z1116" s="1"/>
  <c r="Z1115" s="1"/>
  <c r="AA1117"/>
  <c r="AA1116" s="1"/>
  <c r="AA1115" s="1"/>
  <c r="AB1117"/>
  <c r="AB1116" s="1"/>
  <c r="AB1115" s="1"/>
  <c r="M1113"/>
  <c r="M1112" s="1"/>
  <c r="M1111" s="1"/>
  <c r="N1113"/>
  <c r="N1112" s="1"/>
  <c r="N1111" s="1"/>
  <c r="O1113"/>
  <c r="O1112" s="1"/>
  <c r="O1111" s="1"/>
  <c r="P1113"/>
  <c r="P1112" s="1"/>
  <c r="P1111" s="1"/>
  <c r="Q1113"/>
  <c r="Q1112" s="1"/>
  <c r="Q1111" s="1"/>
  <c r="R1113"/>
  <c r="R1112" s="1"/>
  <c r="R1111" s="1"/>
  <c r="S1113"/>
  <c r="S1112" s="1"/>
  <c r="S1111" s="1"/>
  <c r="T1113"/>
  <c r="T1112" s="1"/>
  <c r="T1111" s="1"/>
  <c r="U1113"/>
  <c r="U1112" s="1"/>
  <c r="U1111" s="1"/>
  <c r="V1113"/>
  <c r="V1112" s="1"/>
  <c r="V1111" s="1"/>
  <c r="W1113"/>
  <c r="W1112" s="1"/>
  <c r="W1111" s="1"/>
  <c r="X1113"/>
  <c r="X1112" s="1"/>
  <c r="X1111" s="1"/>
  <c r="Y1113"/>
  <c r="Y1112" s="1"/>
  <c r="Y1111" s="1"/>
  <c r="Z1113"/>
  <c r="Z1112" s="1"/>
  <c r="Z1111" s="1"/>
  <c r="AA1113"/>
  <c r="AA1112" s="1"/>
  <c r="AA1111" s="1"/>
  <c r="AB1113"/>
  <c r="AB1112" s="1"/>
  <c r="AB1111" s="1"/>
  <c r="M1104"/>
  <c r="M1103" s="1"/>
  <c r="M1102" s="1"/>
  <c r="N1104"/>
  <c r="N1103" s="1"/>
  <c r="N1102" s="1"/>
  <c r="O1104"/>
  <c r="O1103" s="1"/>
  <c r="O1102" s="1"/>
  <c r="P1104"/>
  <c r="P1103" s="1"/>
  <c r="P1102" s="1"/>
  <c r="Q1104"/>
  <c r="Q1103" s="1"/>
  <c r="Q1102" s="1"/>
  <c r="R1104"/>
  <c r="R1103" s="1"/>
  <c r="R1102" s="1"/>
  <c r="S1104"/>
  <c r="S1103" s="1"/>
  <c r="S1102" s="1"/>
  <c r="T1104"/>
  <c r="T1103" s="1"/>
  <c r="T1102" s="1"/>
  <c r="U1104"/>
  <c r="U1103" s="1"/>
  <c r="U1102" s="1"/>
  <c r="V1104"/>
  <c r="V1103" s="1"/>
  <c r="V1102" s="1"/>
  <c r="W1104"/>
  <c r="W1103" s="1"/>
  <c r="W1102" s="1"/>
  <c r="X1104"/>
  <c r="X1103" s="1"/>
  <c r="X1102" s="1"/>
  <c r="Y1104"/>
  <c r="Y1103" s="1"/>
  <c r="Y1102" s="1"/>
  <c r="Z1104"/>
  <c r="Z1103" s="1"/>
  <c r="Z1102" s="1"/>
  <c r="AA1104"/>
  <c r="AA1103" s="1"/>
  <c r="AA1102" s="1"/>
  <c r="AB1104"/>
  <c r="AB1103" s="1"/>
  <c r="AB1102" s="1"/>
  <c r="M1100"/>
  <c r="M1099" s="1"/>
  <c r="M1098" s="1"/>
  <c r="N1100"/>
  <c r="N1099" s="1"/>
  <c r="N1098" s="1"/>
  <c r="O1100"/>
  <c r="O1099" s="1"/>
  <c r="O1098" s="1"/>
  <c r="P1100"/>
  <c r="P1099" s="1"/>
  <c r="P1098" s="1"/>
  <c r="Q1100"/>
  <c r="Q1099" s="1"/>
  <c r="Q1098" s="1"/>
  <c r="R1100"/>
  <c r="R1099" s="1"/>
  <c r="R1098" s="1"/>
  <c r="S1100"/>
  <c r="S1099" s="1"/>
  <c r="S1098" s="1"/>
  <c r="T1100"/>
  <c r="T1099" s="1"/>
  <c r="T1098" s="1"/>
  <c r="U1100"/>
  <c r="U1099" s="1"/>
  <c r="U1098" s="1"/>
  <c r="V1100"/>
  <c r="V1099" s="1"/>
  <c r="V1098" s="1"/>
  <c r="W1100"/>
  <c r="W1099" s="1"/>
  <c r="W1098" s="1"/>
  <c r="X1100"/>
  <c r="X1099" s="1"/>
  <c r="X1098" s="1"/>
  <c r="Y1100"/>
  <c r="Y1099" s="1"/>
  <c r="Y1098" s="1"/>
  <c r="Z1100"/>
  <c r="Z1099" s="1"/>
  <c r="Z1098" s="1"/>
  <c r="AA1100"/>
  <c r="AA1099" s="1"/>
  <c r="AA1098" s="1"/>
  <c r="AB1100"/>
  <c r="AB1099" s="1"/>
  <c r="AB1098" s="1"/>
  <c r="M1092"/>
  <c r="M1091" s="1"/>
  <c r="M1090" s="1"/>
  <c r="N1092"/>
  <c r="N1091" s="1"/>
  <c r="N1090" s="1"/>
  <c r="P1092"/>
  <c r="P1091" s="1"/>
  <c r="P1090" s="1"/>
  <c r="Q1092"/>
  <c r="Q1091" s="1"/>
  <c r="Q1090" s="1"/>
  <c r="R1092"/>
  <c r="R1091" s="1"/>
  <c r="R1090" s="1"/>
  <c r="S1092"/>
  <c r="S1091" s="1"/>
  <c r="S1090" s="1"/>
  <c r="T1092"/>
  <c r="T1091" s="1"/>
  <c r="T1090" s="1"/>
  <c r="U1092"/>
  <c r="U1091" s="1"/>
  <c r="U1090" s="1"/>
  <c r="V1092"/>
  <c r="V1091" s="1"/>
  <c r="V1090" s="1"/>
  <c r="W1092"/>
  <c r="W1091" s="1"/>
  <c r="W1090" s="1"/>
  <c r="X1092"/>
  <c r="X1091" s="1"/>
  <c r="X1090" s="1"/>
  <c r="Y1092"/>
  <c r="Y1091" s="1"/>
  <c r="Y1090" s="1"/>
  <c r="Z1092"/>
  <c r="Z1091" s="1"/>
  <c r="Z1090" s="1"/>
  <c r="AA1092"/>
  <c r="AA1091" s="1"/>
  <c r="AA1090" s="1"/>
  <c r="AB1092"/>
  <c r="AB1091" s="1"/>
  <c r="AB1090" s="1"/>
  <c r="M1087"/>
  <c r="M1086" s="1"/>
  <c r="N1087"/>
  <c r="N1086" s="1"/>
  <c r="P1087"/>
  <c r="P1086" s="1"/>
  <c r="Q1087"/>
  <c r="Q1086" s="1"/>
  <c r="R1087"/>
  <c r="R1086" s="1"/>
  <c r="S1087"/>
  <c r="S1086" s="1"/>
  <c r="T1087"/>
  <c r="T1086" s="1"/>
  <c r="U1087"/>
  <c r="U1086" s="1"/>
  <c r="V1087"/>
  <c r="V1086" s="1"/>
  <c r="W1087"/>
  <c r="W1086" s="1"/>
  <c r="X1087"/>
  <c r="X1086" s="1"/>
  <c r="Y1087"/>
  <c r="Y1086" s="1"/>
  <c r="Z1087"/>
  <c r="Z1086" s="1"/>
  <c r="AA1087"/>
  <c r="AA1086" s="1"/>
  <c r="AB1087"/>
  <c r="AB1086" s="1"/>
  <c r="K1084"/>
  <c r="K1083" s="1"/>
  <c r="M1084"/>
  <c r="M1083" s="1"/>
  <c r="N1084"/>
  <c r="N1083" s="1"/>
  <c r="O1084"/>
  <c r="O1083" s="1"/>
  <c r="P1084"/>
  <c r="P1083" s="1"/>
  <c r="Q1084"/>
  <c r="Q1083" s="1"/>
  <c r="R1084"/>
  <c r="R1083" s="1"/>
  <c r="S1084"/>
  <c r="S1083" s="1"/>
  <c r="T1084"/>
  <c r="T1083" s="1"/>
  <c r="U1084"/>
  <c r="U1083" s="1"/>
  <c r="V1084"/>
  <c r="V1083" s="1"/>
  <c r="W1084"/>
  <c r="W1083" s="1"/>
  <c r="X1084"/>
  <c r="X1083" s="1"/>
  <c r="Y1084"/>
  <c r="Y1083" s="1"/>
  <c r="Z1084"/>
  <c r="Z1083" s="1"/>
  <c r="AA1084"/>
  <c r="AA1083" s="1"/>
  <c r="AB1084"/>
  <c r="AB1083" s="1"/>
  <c r="J1078"/>
  <c r="J1077" s="1"/>
  <c r="M1078"/>
  <c r="M1077" s="1"/>
  <c r="N1078"/>
  <c r="N1077" s="1"/>
  <c r="P1078"/>
  <c r="P1077" s="1"/>
  <c r="Q1078"/>
  <c r="Q1077" s="1"/>
  <c r="R1078"/>
  <c r="R1077" s="1"/>
  <c r="S1078"/>
  <c r="S1077" s="1"/>
  <c r="T1078"/>
  <c r="T1077" s="1"/>
  <c r="U1078"/>
  <c r="U1077" s="1"/>
  <c r="V1078"/>
  <c r="V1077" s="1"/>
  <c r="W1078"/>
  <c r="W1077" s="1"/>
  <c r="X1078"/>
  <c r="X1077" s="1"/>
  <c r="Y1078"/>
  <c r="Y1077" s="1"/>
  <c r="Z1078"/>
  <c r="Z1077" s="1"/>
  <c r="AA1078"/>
  <c r="AA1077" s="1"/>
  <c r="AB1078"/>
  <c r="AB1077" s="1"/>
  <c r="M1075"/>
  <c r="N1075"/>
  <c r="P1075"/>
  <c r="Q1075"/>
  <c r="R1075"/>
  <c r="S1075"/>
  <c r="T1075"/>
  <c r="U1075"/>
  <c r="V1075"/>
  <c r="W1075"/>
  <c r="X1075"/>
  <c r="Y1075"/>
  <c r="Z1075"/>
  <c r="AA1075"/>
  <c r="AB1075"/>
  <c r="J1073"/>
  <c r="M1073"/>
  <c r="N1073"/>
  <c r="O1073"/>
  <c r="P1073"/>
  <c r="Q1073"/>
  <c r="R1073"/>
  <c r="S1073"/>
  <c r="T1073"/>
  <c r="U1073"/>
  <c r="V1073"/>
  <c r="W1073"/>
  <c r="X1073"/>
  <c r="Y1073"/>
  <c r="Z1073"/>
  <c r="AA1073"/>
  <c r="AB1073"/>
  <c r="K1070"/>
  <c r="M1070"/>
  <c r="N1070"/>
  <c r="P1070"/>
  <c r="Q1070"/>
  <c r="R1070"/>
  <c r="S1070"/>
  <c r="T1070"/>
  <c r="U1070"/>
  <c r="V1070"/>
  <c r="W1070"/>
  <c r="X1070"/>
  <c r="Y1070"/>
  <c r="Z1070"/>
  <c r="AA1070"/>
  <c r="AB1070"/>
  <c r="M1063"/>
  <c r="N1063"/>
  <c r="P1063"/>
  <c r="Q1063"/>
  <c r="R1063"/>
  <c r="S1063"/>
  <c r="T1063"/>
  <c r="U1063"/>
  <c r="V1063"/>
  <c r="W1063"/>
  <c r="X1063"/>
  <c r="Y1063"/>
  <c r="Z1063"/>
  <c r="AA1063"/>
  <c r="AB1063"/>
  <c r="J1060"/>
  <c r="M1060"/>
  <c r="N1060"/>
  <c r="O1060"/>
  <c r="P1060"/>
  <c r="Q1060"/>
  <c r="R1060"/>
  <c r="S1060"/>
  <c r="T1060"/>
  <c r="U1060"/>
  <c r="V1060"/>
  <c r="W1060"/>
  <c r="X1060"/>
  <c r="Y1060"/>
  <c r="Z1060"/>
  <c r="AA1060"/>
  <c r="AB1060"/>
  <c r="M1057"/>
  <c r="N1057"/>
  <c r="O1057"/>
  <c r="P1057"/>
  <c r="Q1057"/>
  <c r="R1057"/>
  <c r="S1057"/>
  <c r="T1057"/>
  <c r="U1057"/>
  <c r="V1057"/>
  <c r="W1057"/>
  <c r="X1057"/>
  <c r="Y1057"/>
  <c r="Z1057"/>
  <c r="AA1057"/>
  <c r="AB1057"/>
  <c r="M1053"/>
  <c r="M1052" s="1"/>
  <c r="M1051" s="1"/>
  <c r="N1053"/>
  <c r="N1052" s="1"/>
  <c r="N1051" s="1"/>
  <c r="O1053"/>
  <c r="O1052" s="1"/>
  <c r="O1051" s="1"/>
  <c r="P1053"/>
  <c r="P1052" s="1"/>
  <c r="P1051" s="1"/>
  <c r="Q1053"/>
  <c r="Q1052" s="1"/>
  <c r="Q1051" s="1"/>
  <c r="R1053"/>
  <c r="R1052" s="1"/>
  <c r="R1051" s="1"/>
  <c r="S1053"/>
  <c r="S1052" s="1"/>
  <c r="S1051" s="1"/>
  <c r="T1053"/>
  <c r="T1052" s="1"/>
  <c r="T1051" s="1"/>
  <c r="U1053"/>
  <c r="U1052" s="1"/>
  <c r="U1051" s="1"/>
  <c r="V1053"/>
  <c r="V1052" s="1"/>
  <c r="V1051" s="1"/>
  <c r="W1053"/>
  <c r="W1052" s="1"/>
  <c r="W1051" s="1"/>
  <c r="X1053"/>
  <c r="X1052" s="1"/>
  <c r="X1051" s="1"/>
  <c r="Y1053"/>
  <c r="Y1052" s="1"/>
  <c r="Y1051" s="1"/>
  <c r="Z1053"/>
  <c r="Z1052" s="1"/>
  <c r="Z1051" s="1"/>
  <c r="AA1053"/>
  <c r="AA1052" s="1"/>
  <c r="AA1051" s="1"/>
  <c r="AB1053"/>
  <c r="AB1052" s="1"/>
  <c r="AB1051" s="1"/>
  <c r="K1049"/>
  <c r="K1048" s="1"/>
  <c r="K1047" s="1"/>
  <c r="M1049"/>
  <c r="M1048" s="1"/>
  <c r="M1047" s="1"/>
  <c r="N1049"/>
  <c r="N1048" s="1"/>
  <c r="N1047" s="1"/>
  <c r="P1049"/>
  <c r="P1048" s="1"/>
  <c r="P1047" s="1"/>
  <c r="Q1049"/>
  <c r="Q1048" s="1"/>
  <c r="Q1047" s="1"/>
  <c r="R1049"/>
  <c r="R1048" s="1"/>
  <c r="R1047" s="1"/>
  <c r="S1049"/>
  <c r="S1048" s="1"/>
  <c r="S1047" s="1"/>
  <c r="T1049"/>
  <c r="T1048" s="1"/>
  <c r="T1047" s="1"/>
  <c r="U1049"/>
  <c r="U1048" s="1"/>
  <c r="U1047" s="1"/>
  <c r="V1049"/>
  <c r="V1048" s="1"/>
  <c r="V1047" s="1"/>
  <c r="W1049"/>
  <c r="W1048" s="1"/>
  <c r="W1047" s="1"/>
  <c r="X1049"/>
  <c r="X1048" s="1"/>
  <c r="X1047" s="1"/>
  <c r="Y1049"/>
  <c r="Y1048" s="1"/>
  <c r="Y1047" s="1"/>
  <c r="Z1049"/>
  <c r="Z1048" s="1"/>
  <c r="Z1047" s="1"/>
  <c r="AA1049"/>
  <c r="AA1048" s="1"/>
  <c r="AA1047" s="1"/>
  <c r="AB1049"/>
  <c r="AB1048" s="1"/>
  <c r="AB1047" s="1"/>
  <c r="I1045"/>
  <c r="I1044" s="1"/>
  <c r="I1043" s="1"/>
  <c r="K1045"/>
  <c r="K1044" s="1"/>
  <c r="K1043" s="1"/>
  <c r="M1045"/>
  <c r="M1044" s="1"/>
  <c r="M1043" s="1"/>
  <c r="N1045"/>
  <c r="N1044" s="1"/>
  <c r="N1043" s="1"/>
  <c r="P1045"/>
  <c r="P1044" s="1"/>
  <c r="P1043" s="1"/>
  <c r="Q1045"/>
  <c r="Q1044" s="1"/>
  <c r="Q1043" s="1"/>
  <c r="R1045"/>
  <c r="R1044" s="1"/>
  <c r="R1043" s="1"/>
  <c r="S1045"/>
  <c r="S1044" s="1"/>
  <c r="S1043" s="1"/>
  <c r="T1045"/>
  <c r="T1044" s="1"/>
  <c r="T1043" s="1"/>
  <c r="U1045"/>
  <c r="U1044" s="1"/>
  <c r="U1043" s="1"/>
  <c r="V1045"/>
  <c r="V1044" s="1"/>
  <c r="V1043" s="1"/>
  <c r="W1045"/>
  <c r="W1044" s="1"/>
  <c r="W1043" s="1"/>
  <c r="X1045"/>
  <c r="X1044" s="1"/>
  <c r="X1043" s="1"/>
  <c r="Y1045"/>
  <c r="Y1044" s="1"/>
  <c r="Y1043" s="1"/>
  <c r="Z1045"/>
  <c r="Z1044" s="1"/>
  <c r="Z1043" s="1"/>
  <c r="AA1045"/>
  <c r="AA1044" s="1"/>
  <c r="AA1043" s="1"/>
  <c r="AB1045"/>
  <c r="AB1044" s="1"/>
  <c r="AB1043" s="1"/>
  <c r="M1038"/>
  <c r="M1037" s="1"/>
  <c r="N1038"/>
  <c r="N1037" s="1"/>
  <c r="O1038"/>
  <c r="O1037" s="1"/>
  <c r="P1038"/>
  <c r="P1037" s="1"/>
  <c r="Q1038"/>
  <c r="Q1037" s="1"/>
  <c r="R1038"/>
  <c r="R1037" s="1"/>
  <c r="S1038"/>
  <c r="S1037" s="1"/>
  <c r="T1038"/>
  <c r="T1037" s="1"/>
  <c r="U1038"/>
  <c r="U1037" s="1"/>
  <c r="V1038"/>
  <c r="V1037" s="1"/>
  <c r="W1038"/>
  <c r="W1037" s="1"/>
  <c r="X1038"/>
  <c r="X1037" s="1"/>
  <c r="Y1038"/>
  <c r="Y1037" s="1"/>
  <c r="Z1038"/>
  <c r="Z1037" s="1"/>
  <c r="AA1038"/>
  <c r="AA1037" s="1"/>
  <c r="AB1038"/>
  <c r="AB1037" s="1"/>
  <c r="K1035"/>
  <c r="K1034" s="1"/>
  <c r="M1035"/>
  <c r="M1034" s="1"/>
  <c r="N1035"/>
  <c r="N1034" s="1"/>
  <c r="P1035"/>
  <c r="P1034" s="1"/>
  <c r="Q1035"/>
  <c r="Q1034" s="1"/>
  <c r="R1035"/>
  <c r="R1034" s="1"/>
  <c r="S1035"/>
  <c r="S1034" s="1"/>
  <c r="T1035"/>
  <c r="T1034" s="1"/>
  <c r="U1035"/>
  <c r="U1034" s="1"/>
  <c r="V1035"/>
  <c r="V1034" s="1"/>
  <c r="W1035"/>
  <c r="W1034" s="1"/>
  <c r="X1035"/>
  <c r="X1034" s="1"/>
  <c r="Y1035"/>
  <c r="Y1034" s="1"/>
  <c r="Z1035"/>
  <c r="Z1034" s="1"/>
  <c r="AA1035"/>
  <c r="AA1034" s="1"/>
  <c r="AB1035"/>
  <c r="AB1034" s="1"/>
  <c r="K1032"/>
  <c r="K1031" s="1"/>
  <c r="M1032"/>
  <c r="M1031" s="1"/>
  <c r="N1032"/>
  <c r="N1031" s="1"/>
  <c r="P1032"/>
  <c r="P1031" s="1"/>
  <c r="Q1032"/>
  <c r="Q1031" s="1"/>
  <c r="R1032"/>
  <c r="R1031" s="1"/>
  <c r="S1032"/>
  <c r="S1031" s="1"/>
  <c r="T1032"/>
  <c r="T1031" s="1"/>
  <c r="U1032"/>
  <c r="U1031" s="1"/>
  <c r="V1032"/>
  <c r="V1031" s="1"/>
  <c r="W1032"/>
  <c r="W1031" s="1"/>
  <c r="X1032"/>
  <c r="X1031" s="1"/>
  <c r="Y1032"/>
  <c r="Y1031" s="1"/>
  <c r="Z1032"/>
  <c r="Z1031" s="1"/>
  <c r="AA1032"/>
  <c r="AA1031" s="1"/>
  <c r="AB1032"/>
  <c r="AB1031" s="1"/>
  <c r="J1028"/>
  <c r="J1027" s="1"/>
  <c r="K1028"/>
  <c r="K1027" s="1"/>
  <c r="M1028"/>
  <c r="M1027" s="1"/>
  <c r="N1028"/>
  <c r="N1027" s="1"/>
  <c r="P1028"/>
  <c r="P1027" s="1"/>
  <c r="Q1028"/>
  <c r="Q1027" s="1"/>
  <c r="R1028"/>
  <c r="R1027" s="1"/>
  <c r="S1028"/>
  <c r="S1027" s="1"/>
  <c r="T1028"/>
  <c r="T1027" s="1"/>
  <c r="U1028"/>
  <c r="U1027" s="1"/>
  <c r="V1028"/>
  <c r="V1027" s="1"/>
  <c r="W1028"/>
  <c r="W1027" s="1"/>
  <c r="X1028"/>
  <c r="X1027" s="1"/>
  <c r="Y1028"/>
  <c r="Y1027" s="1"/>
  <c r="Z1028"/>
  <c r="Z1027" s="1"/>
  <c r="AA1028"/>
  <c r="AA1027" s="1"/>
  <c r="AB1028"/>
  <c r="AB1027" s="1"/>
  <c r="M1021"/>
  <c r="M1020" s="1"/>
  <c r="M1019" s="1"/>
  <c r="N1021"/>
  <c r="N1020" s="1"/>
  <c r="N1019" s="1"/>
  <c r="P1021"/>
  <c r="P1020" s="1"/>
  <c r="P1019" s="1"/>
  <c r="Q1021"/>
  <c r="Q1020" s="1"/>
  <c r="Q1019" s="1"/>
  <c r="R1021"/>
  <c r="R1020" s="1"/>
  <c r="R1019" s="1"/>
  <c r="S1021"/>
  <c r="S1020" s="1"/>
  <c r="S1019" s="1"/>
  <c r="T1021"/>
  <c r="T1020" s="1"/>
  <c r="T1019" s="1"/>
  <c r="U1021"/>
  <c r="U1020" s="1"/>
  <c r="U1019" s="1"/>
  <c r="V1021"/>
  <c r="V1020" s="1"/>
  <c r="V1019" s="1"/>
  <c r="W1021"/>
  <c r="W1020" s="1"/>
  <c r="W1019" s="1"/>
  <c r="X1021"/>
  <c r="X1020" s="1"/>
  <c r="X1019" s="1"/>
  <c r="Y1021"/>
  <c r="Y1020" s="1"/>
  <c r="Y1019" s="1"/>
  <c r="Z1021"/>
  <c r="Z1020" s="1"/>
  <c r="Z1019" s="1"/>
  <c r="AA1021"/>
  <c r="AA1020" s="1"/>
  <c r="AA1019" s="1"/>
  <c r="AB1021"/>
  <c r="AB1020" s="1"/>
  <c r="AB1019" s="1"/>
  <c r="J1017"/>
  <c r="J1016" s="1"/>
  <c r="M1017"/>
  <c r="M1016" s="1"/>
  <c r="N1017"/>
  <c r="N1016" s="1"/>
  <c r="P1017"/>
  <c r="P1016" s="1"/>
  <c r="Q1017"/>
  <c r="Q1016" s="1"/>
  <c r="R1017"/>
  <c r="R1016" s="1"/>
  <c r="S1017"/>
  <c r="S1016" s="1"/>
  <c r="T1017"/>
  <c r="T1016" s="1"/>
  <c r="U1017"/>
  <c r="U1016" s="1"/>
  <c r="V1017"/>
  <c r="V1016" s="1"/>
  <c r="W1017"/>
  <c r="W1016" s="1"/>
  <c r="X1017"/>
  <c r="X1016" s="1"/>
  <c r="Y1017"/>
  <c r="Y1016" s="1"/>
  <c r="Z1017"/>
  <c r="Z1016" s="1"/>
  <c r="AA1017"/>
  <c r="AA1016" s="1"/>
  <c r="AB1017"/>
  <c r="AB1016" s="1"/>
  <c r="M1008"/>
  <c r="M1007" s="1"/>
  <c r="N1008"/>
  <c r="N1007" s="1"/>
  <c r="P1008"/>
  <c r="P1007" s="1"/>
  <c r="Q1008"/>
  <c r="Q1007" s="1"/>
  <c r="R1008"/>
  <c r="R1007" s="1"/>
  <c r="S1008"/>
  <c r="S1007" s="1"/>
  <c r="T1008"/>
  <c r="T1007" s="1"/>
  <c r="U1008"/>
  <c r="U1007" s="1"/>
  <c r="V1008"/>
  <c r="V1007" s="1"/>
  <c r="W1008"/>
  <c r="W1007" s="1"/>
  <c r="X1008"/>
  <c r="X1007" s="1"/>
  <c r="Y1008"/>
  <c r="Y1007" s="1"/>
  <c r="Z1008"/>
  <c r="Z1007" s="1"/>
  <c r="AA1008"/>
  <c r="AA1007" s="1"/>
  <c r="AB1008"/>
  <c r="AB1007" s="1"/>
  <c r="J1004"/>
  <c r="J1003" s="1"/>
  <c r="M1004"/>
  <c r="M1003" s="1"/>
  <c r="N1004"/>
  <c r="N1003" s="1"/>
  <c r="O1004"/>
  <c r="O1003" s="1"/>
  <c r="P1004"/>
  <c r="P1003" s="1"/>
  <c r="Q1004"/>
  <c r="Q1003" s="1"/>
  <c r="R1004"/>
  <c r="R1003" s="1"/>
  <c r="S1004"/>
  <c r="S1003" s="1"/>
  <c r="T1004"/>
  <c r="T1003" s="1"/>
  <c r="U1004"/>
  <c r="U1003" s="1"/>
  <c r="V1004"/>
  <c r="V1003" s="1"/>
  <c r="W1004"/>
  <c r="W1003" s="1"/>
  <c r="X1004"/>
  <c r="X1003" s="1"/>
  <c r="Y1004"/>
  <c r="Y1003" s="1"/>
  <c r="Z1004"/>
  <c r="Z1003" s="1"/>
  <c r="AA1004"/>
  <c r="AA1003" s="1"/>
  <c r="AB1004"/>
  <c r="AB1003" s="1"/>
  <c r="I1001"/>
  <c r="I1000" s="1"/>
  <c r="K1001"/>
  <c r="K1000" s="1"/>
  <c r="M1001"/>
  <c r="M1000" s="1"/>
  <c r="N1001"/>
  <c r="N1000" s="1"/>
  <c r="P1001"/>
  <c r="P1000" s="1"/>
  <c r="Q1001"/>
  <c r="Q1000" s="1"/>
  <c r="R1001"/>
  <c r="R1000" s="1"/>
  <c r="S1001"/>
  <c r="S1000" s="1"/>
  <c r="T1001"/>
  <c r="T1000" s="1"/>
  <c r="U1001"/>
  <c r="U1000" s="1"/>
  <c r="V1001"/>
  <c r="V1000" s="1"/>
  <c r="W1001"/>
  <c r="W1000" s="1"/>
  <c r="X1001"/>
  <c r="X1000" s="1"/>
  <c r="Y1001"/>
  <c r="Y1000" s="1"/>
  <c r="Z1001"/>
  <c r="Z1000" s="1"/>
  <c r="AA1001"/>
  <c r="AA1000" s="1"/>
  <c r="AB1001"/>
  <c r="AB1000" s="1"/>
  <c r="I998"/>
  <c r="M998"/>
  <c r="N998"/>
  <c r="O998"/>
  <c r="P998"/>
  <c r="Q998"/>
  <c r="R998"/>
  <c r="S998"/>
  <c r="T998"/>
  <c r="U998"/>
  <c r="V998"/>
  <c r="W998"/>
  <c r="X998"/>
  <c r="Y998"/>
  <c r="Z998"/>
  <c r="AA998"/>
  <c r="AB998"/>
  <c r="J996"/>
  <c r="M996"/>
  <c r="N996"/>
  <c r="O996"/>
  <c r="P996"/>
  <c r="Q996"/>
  <c r="R996"/>
  <c r="S996"/>
  <c r="T996"/>
  <c r="U996"/>
  <c r="V996"/>
  <c r="W996"/>
  <c r="X996"/>
  <c r="Y996"/>
  <c r="Z996"/>
  <c r="AA996"/>
  <c r="AB996"/>
  <c r="I992"/>
  <c r="I991" s="1"/>
  <c r="K992"/>
  <c r="K991" s="1"/>
  <c r="M992"/>
  <c r="M991" s="1"/>
  <c r="N992"/>
  <c r="N991" s="1"/>
  <c r="P992"/>
  <c r="P991" s="1"/>
  <c r="Q992"/>
  <c r="Q991" s="1"/>
  <c r="R992"/>
  <c r="R991" s="1"/>
  <c r="S992"/>
  <c r="S991" s="1"/>
  <c r="T992"/>
  <c r="T991" s="1"/>
  <c r="U992"/>
  <c r="U991" s="1"/>
  <c r="V992"/>
  <c r="V991" s="1"/>
  <c r="W992"/>
  <c r="W991" s="1"/>
  <c r="X992"/>
  <c r="X991" s="1"/>
  <c r="Y992"/>
  <c r="Y991" s="1"/>
  <c r="Z992"/>
  <c r="Z991" s="1"/>
  <c r="AA992"/>
  <c r="AA991" s="1"/>
  <c r="AB992"/>
  <c r="AB991" s="1"/>
  <c r="I987"/>
  <c r="J987"/>
  <c r="K987"/>
  <c r="M987"/>
  <c r="N987"/>
  <c r="O987"/>
  <c r="P987"/>
  <c r="Q987"/>
  <c r="R987"/>
  <c r="S987"/>
  <c r="T987"/>
  <c r="U987"/>
  <c r="V987"/>
  <c r="W987"/>
  <c r="X987"/>
  <c r="Y987"/>
  <c r="Z987"/>
  <c r="AA987"/>
  <c r="AB987"/>
  <c r="I984"/>
  <c r="I983" s="1"/>
  <c r="J984"/>
  <c r="J983" s="1"/>
  <c r="K984"/>
  <c r="K983" s="1"/>
  <c r="M984"/>
  <c r="M983" s="1"/>
  <c r="N984"/>
  <c r="N983" s="1"/>
  <c r="P984"/>
  <c r="P983" s="1"/>
  <c r="Q984"/>
  <c r="Q983" s="1"/>
  <c r="R984"/>
  <c r="R983" s="1"/>
  <c r="S984"/>
  <c r="S983" s="1"/>
  <c r="T984"/>
  <c r="T983" s="1"/>
  <c r="U984"/>
  <c r="U983" s="1"/>
  <c r="V984"/>
  <c r="V983" s="1"/>
  <c r="W984"/>
  <c r="W983" s="1"/>
  <c r="X984"/>
  <c r="X983" s="1"/>
  <c r="Y984"/>
  <c r="Y983" s="1"/>
  <c r="Z984"/>
  <c r="Z983" s="1"/>
  <c r="AA984"/>
  <c r="AA983" s="1"/>
  <c r="AB984"/>
  <c r="AB983" s="1"/>
  <c r="AB977"/>
  <c r="I977"/>
  <c r="M977"/>
  <c r="N977"/>
  <c r="O977"/>
  <c r="P977"/>
  <c r="Q977"/>
  <c r="R977"/>
  <c r="S977"/>
  <c r="T977"/>
  <c r="U977"/>
  <c r="V977"/>
  <c r="W977"/>
  <c r="X977"/>
  <c r="Y977"/>
  <c r="Z977"/>
  <c r="AA977"/>
  <c r="K974"/>
  <c r="K973" s="1"/>
  <c r="M974"/>
  <c r="M973" s="1"/>
  <c r="N974"/>
  <c r="N973" s="1"/>
  <c r="P974"/>
  <c r="P973" s="1"/>
  <c r="Q974"/>
  <c r="Q973" s="1"/>
  <c r="R974"/>
  <c r="R973" s="1"/>
  <c r="S974"/>
  <c r="S973" s="1"/>
  <c r="T974"/>
  <c r="T973" s="1"/>
  <c r="U974"/>
  <c r="U973" s="1"/>
  <c r="V974"/>
  <c r="V973" s="1"/>
  <c r="W974"/>
  <c r="W973" s="1"/>
  <c r="X974"/>
  <c r="X973" s="1"/>
  <c r="Y974"/>
  <c r="Y973" s="1"/>
  <c r="Z974"/>
  <c r="Z973" s="1"/>
  <c r="AA974"/>
  <c r="AA973" s="1"/>
  <c r="AB974"/>
  <c r="AB973" s="1"/>
  <c r="M971"/>
  <c r="M970" s="1"/>
  <c r="N971"/>
  <c r="N970" s="1"/>
  <c r="P971"/>
  <c r="P970" s="1"/>
  <c r="Q971"/>
  <c r="Q970" s="1"/>
  <c r="R971"/>
  <c r="R970" s="1"/>
  <c r="S971"/>
  <c r="S970" s="1"/>
  <c r="T971"/>
  <c r="T970" s="1"/>
  <c r="U971"/>
  <c r="U970" s="1"/>
  <c r="V971"/>
  <c r="V970" s="1"/>
  <c r="W971"/>
  <c r="W970" s="1"/>
  <c r="X971"/>
  <c r="X970" s="1"/>
  <c r="Y971"/>
  <c r="Y970" s="1"/>
  <c r="Z971"/>
  <c r="Z970" s="1"/>
  <c r="AA971"/>
  <c r="AA970" s="1"/>
  <c r="AB971"/>
  <c r="AB970" s="1"/>
  <c r="AB967"/>
  <c r="AB966" s="1"/>
  <c r="J967"/>
  <c r="J966" s="1"/>
  <c r="M967"/>
  <c r="M966" s="1"/>
  <c r="N967"/>
  <c r="N966" s="1"/>
  <c r="O967"/>
  <c r="O966" s="1"/>
  <c r="P967"/>
  <c r="P966" s="1"/>
  <c r="Q967"/>
  <c r="Q966" s="1"/>
  <c r="R967"/>
  <c r="R966" s="1"/>
  <c r="S967"/>
  <c r="S966" s="1"/>
  <c r="T967"/>
  <c r="T966" s="1"/>
  <c r="U967"/>
  <c r="U966" s="1"/>
  <c r="V967"/>
  <c r="V966" s="1"/>
  <c r="W967"/>
  <c r="W966" s="1"/>
  <c r="X967"/>
  <c r="X966" s="1"/>
  <c r="Y967"/>
  <c r="Y966" s="1"/>
  <c r="Z967"/>
  <c r="Z966" s="1"/>
  <c r="AA967"/>
  <c r="AA966" s="1"/>
  <c r="J964"/>
  <c r="J963" s="1"/>
  <c r="M964"/>
  <c r="M963" s="1"/>
  <c r="N964"/>
  <c r="N963" s="1"/>
  <c r="P964"/>
  <c r="P963" s="1"/>
  <c r="Q964"/>
  <c r="Q963" s="1"/>
  <c r="R964"/>
  <c r="R963" s="1"/>
  <c r="S964"/>
  <c r="S963" s="1"/>
  <c r="T964"/>
  <c r="T963" s="1"/>
  <c r="U964"/>
  <c r="U963" s="1"/>
  <c r="V964"/>
  <c r="V963" s="1"/>
  <c r="W964"/>
  <c r="W963" s="1"/>
  <c r="X964"/>
  <c r="X963" s="1"/>
  <c r="Y964"/>
  <c r="Y963" s="1"/>
  <c r="Z964"/>
  <c r="Z963" s="1"/>
  <c r="AA964"/>
  <c r="AA963" s="1"/>
  <c r="AB964"/>
  <c r="AB963" s="1"/>
  <c r="K957"/>
  <c r="K956" s="1"/>
  <c r="M957"/>
  <c r="M956" s="1"/>
  <c r="N957"/>
  <c r="N956" s="1"/>
  <c r="P957"/>
  <c r="P956" s="1"/>
  <c r="Q957"/>
  <c r="Q956" s="1"/>
  <c r="R957"/>
  <c r="R956" s="1"/>
  <c r="S957"/>
  <c r="S956" s="1"/>
  <c r="T957"/>
  <c r="T956" s="1"/>
  <c r="U957"/>
  <c r="U956" s="1"/>
  <c r="V957"/>
  <c r="V956" s="1"/>
  <c r="W957"/>
  <c r="W956" s="1"/>
  <c r="X957"/>
  <c r="X956" s="1"/>
  <c r="Y957"/>
  <c r="Y956" s="1"/>
  <c r="Z957"/>
  <c r="Z956" s="1"/>
  <c r="AA957"/>
  <c r="AA956" s="1"/>
  <c r="AB957"/>
  <c r="AB956" s="1"/>
  <c r="J954"/>
  <c r="J953" s="1"/>
  <c r="M954"/>
  <c r="M953" s="1"/>
  <c r="N954"/>
  <c r="N953" s="1"/>
  <c r="P954"/>
  <c r="P953" s="1"/>
  <c r="Q954"/>
  <c r="Q953" s="1"/>
  <c r="R954"/>
  <c r="R953" s="1"/>
  <c r="S954"/>
  <c r="S953" s="1"/>
  <c r="T954"/>
  <c r="T953" s="1"/>
  <c r="U954"/>
  <c r="U953" s="1"/>
  <c r="V954"/>
  <c r="V953" s="1"/>
  <c r="W954"/>
  <c r="W953" s="1"/>
  <c r="X954"/>
  <c r="X953" s="1"/>
  <c r="Y954"/>
  <c r="Y953" s="1"/>
  <c r="Z954"/>
  <c r="Z953" s="1"/>
  <c r="AA954"/>
  <c r="AA953" s="1"/>
  <c r="AB954"/>
  <c r="AB953" s="1"/>
  <c r="K950"/>
  <c r="K949" s="1"/>
  <c r="M950"/>
  <c r="M949" s="1"/>
  <c r="N950"/>
  <c r="N949" s="1"/>
  <c r="O950"/>
  <c r="O949" s="1"/>
  <c r="P950"/>
  <c r="P949" s="1"/>
  <c r="Q950"/>
  <c r="Q949" s="1"/>
  <c r="R950"/>
  <c r="R949" s="1"/>
  <c r="S950"/>
  <c r="S949" s="1"/>
  <c r="T950"/>
  <c r="T949" s="1"/>
  <c r="U950"/>
  <c r="U949" s="1"/>
  <c r="V950"/>
  <c r="V949" s="1"/>
  <c r="W950"/>
  <c r="W949" s="1"/>
  <c r="X950"/>
  <c r="X949" s="1"/>
  <c r="Y950"/>
  <c r="Y949" s="1"/>
  <c r="Z950"/>
  <c r="Z949" s="1"/>
  <c r="AA950"/>
  <c r="AA949" s="1"/>
  <c r="AB950"/>
  <c r="AB949" s="1"/>
  <c r="M947"/>
  <c r="M946" s="1"/>
  <c r="N947"/>
  <c r="N946" s="1"/>
  <c r="O947"/>
  <c r="O946" s="1"/>
  <c r="P947"/>
  <c r="P946" s="1"/>
  <c r="Q947"/>
  <c r="Q946" s="1"/>
  <c r="R947"/>
  <c r="R946" s="1"/>
  <c r="S947"/>
  <c r="S946" s="1"/>
  <c r="T947"/>
  <c r="T946" s="1"/>
  <c r="U947"/>
  <c r="U946" s="1"/>
  <c r="V947"/>
  <c r="V946" s="1"/>
  <c r="W947"/>
  <c r="W946" s="1"/>
  <c r="X947"/>
  <c r="X946" s="1"/>
  <c r="Y947"/>
  <c r="Y946" s="1"/>
  <c r="Z947"/>
  <c r="Z946" s="1"/>
  <c r="AA947"/>
  <c r="AA946" s="1"/>
  <c r="AB947"/>
  <c r="AB946" s="1"/>
  <c r="I936"/>
  <c r="I935" s="1"/>
  <c r="I934" s="1"/>
  <c r="J936"/>
  <c r="J935" s="1"/>
  <c r="J934" s="1"/>
  <c r="K936"/>
  <c r="K935" s="1"/>
  <c r="K934" s="1"/>
  <c r="M936"/>
  <c r="M935" s="1"/>
  <c r="M934" s="1"/>
  <c r="N936"/>
  <c r="N935" s="1"/>
  <c r="N934" s="1"/>
  <c r="P936"/>
  <c r="P935" s="1"/>
  <c r="P934" s="1"/>
  <c r="Q936"/>
  <c r="Q935" s="1"/>
  <c r="Q934" s="1"/>
  <c r="R936"/>
  <c r="R935" s="1"/>
  <c r="R934" s="1"/>
  <c r="S936"/>
  <c r="S935" s="1"/>
  <c r="S934" s="1"/>
  <c r="T936"/>
  <c r="T935" s="1"/>
  <c r="T934" s="1"/>
  <c r="U936"/>
  <c r="U935" s="1"/>
  <c r="U934" s="1"/>
  <c r="V936"/>
  <c r="V935" s="1"/>
  <c r="V934" s="1"/>
  <c r="W936"/>
  <c r="W935" s="1"/>
  <c r="W934" s="1"/>
  <c r="X936"/>
  <c r="X935" s="1"/>
  <c r="X934" s="1"/>
  <c r="Y936"/>
  <c r="Y935" s="1"/>
  <c r="Y934" s="1"/>
  <c r="Z936"/>
  <c r="Z935" s="1"/>
  <c r="Z934" s="1"/>
  <c r="AA936"/>
  <c r="AA935" s="1"/>
  <c r="AA934" s="1"/>
  <c r="AB936"/>
  <c r="AB935" s="1"/>
  <c r="AB934" s="1"/>
  <c r="AB932"/>
  <c r="AB931" s="1"/>
  <c r="M932"/>
  <c r="M931" s="1"/>
  <c r="N932"/>
  <c r="N931" s="1"/>
  <c r="O932"/>
  <c r="O931" s="1"/>
  <c r="P932"/>
  <c r="P931" s="1"/>
  <c r="Q932"/>
  <c r="Q931" s="1"/>
  <c r="R932"/>
  <c r="R931" s="1"/>
  <c r="S932"/>
  <c r="S931" s="1"/>
  <c r="T932"/>
  <c r="T931" s="1"/>
  <c r="U932"/>
  <c r="U931" s="1"/>
  <c r="V932"/>
  <c r="V931" s="1"/>
  <c r="W932"/>
  <c r="W931" s="1"/>
  <c r="X932"/>
  <c r="X931" s="1"/>
  <c r="Y932"/>
  <c r="Y931" s="1"/>
  <c r="Z932"/>
  <c r="Z931" s="1"/>
  <c r="AA932"/>
  <c r="AA931" s="1"/>
  <c r="K929"/>
  <c r="M929"/>
  <c r="N929"/>
  <c r="P929"/>
  <c r="Q929"/>
  <c r="R929"/>
  <c r="S929"/>
  <c r="T929"/>
  <c r="U929"/>
  <c r="V929"/>
  <c r="W929"/>
  <c r="X929"/>
  <c r="Y929"/>
  <c r="Z929"/>
  <c r="AA929"/>
  <c r="AB929"/>
  <c r="M927"/>
  <c r="M926" s="1"/>
  <c r="N927"/>
  <c r="N926" s="1"/>
  <c r="P927"/>
  <c r="P926" s="1"/>
  <c r="Q927"/>
  <c r="Q926" s="1"/>
  <c r="R927"/>
  <c r="R926" s="1"/>
  <c r="S927"/>
  <c r="S926" s="1"/>
  <c r="T927"/>
  <c r="T926" s="1"/>
  <c r="U927"/>
  <c r="U926" s="1"/>
  <c r="V927"/>
  <c r="V926" s="1"/>
  <c r="W927"/>
  <c r="W926" s="1"/>
  <c r="X927"/>
  <c r="X926" s="1"/>
  <c r="Y927"/>
  <c r="Y926" s="1"/>
  <c r="Z927"/>
  <c r="Z926" s="1"/>
  <c r="AA927"/>
  <c r="AA926" s="1"/>
  <c r="AB927"/>
  <c r="AB926" s="1"/>
  <c r="M923"/>
  <c r="M922" s="1"/>
  <c r="N923"/>
  <c r="N922" s="1"/>
  <c r="P923"/>
  <c r="P922" s="1"/>
  <c r="Q923"/>
  <c r="Q922" s="1"/>
  <c r="R923"/>
  <c r="R922" s="1"/>
  <c r="S923"/>
  <c r="S922" s="1"/>
  <c r="T923"/>
  <c r="T922" s="1"/>
  <c r="U923"/>
  <c r="U922" s="1"/>
  <c r="V923"/>
  <c r="V922" s="1"/>
  <c r="W923"/>
  <c r="W922" s="1"/>
  <c r="X923"/>
  <c r="X922" s="1"/>
  <c r="Y923"/>
  <c r="Y922" s="1"/>
  <c r="Z923"/>
  <c r="Z922" s="1"/>
  <c r="AA923"/>
  <c r="AA922" s="1"/>
  <c r="AB923"/>
  <c r="AB922" s="1"/>
  <c r="M918"/>
  <c r="M917" s="1"/>
  <c r="N918"/>
  <c r="N917" s="1"/>
  <c r="P918"/>
  <c r="P917" s="1"/>
  <c r="Q918"/>
  <c r="Q917" s="1"/>
  <c r="R918"/>
  <c r="R917" s="1"/>
  <c r="S918"/>
  <c r="S917" s="1"/>
  <c r="T918"/>
  <c r="T917" s="1"/>
  <c r="U918"/>
  <c r="U917" s="1"/>
  <c r="V918"/>
  <c r="V917" s="1"/>
  <c r="W918"/>
  <c r="W917" s="1"/>
  <c r="X918"/>
  <c r="X917" s="1"/>
  <c r="Y918"/>
  <c r="Y917" s="1"/>
  <c r="Z918"/>
  <c r="Z917" s="1"/>
  <c r="AA918"/>
  <c r="AA917" s="1"/>
  <c r="AB918"/>
  <c r="AB917" s="1"/>
  <c r="M915"/>
  <c r="N915"/>
  <c r="O915"/>
  <c r="P915"/>
  <c r="Q915"/>
  <c r="R915"/>
  <c r="S915"/>
  <c r="T915"/>
  <c r="U915"/>
  <c r="V915"/>
  <c r="W915"/>
  <c r="X915"/>
  <c r="Y915"/>
  <c r="Z915"/>
  <c r="AA915"/>
  <c r="AB915"/>
  <c r="J912"/>
  <c r="M912"/>
  <c r="N912"/>
  <c r="P912"/>
  <c r="Q912"/>
  <c r="R912"/>
  <c r="S912"/>
  <c r="T912"/>
  <c r="U912"/>
  <c r="V912"/>
  <c r="W912"/>
  <c r="X912"/>
  <c r="Y912"/>
  <c r="Z912"/>
  <c r="AA912"/>
  <c r="AB912"/>
  <c r="J908"/>
  <c r="J907" s="1"/>
  <c r="J906" s="1"/>
  <c r="M908"/>
  <c r="M907" s="1"/>
  <c r="M906" s="1"/>
  <c r="N908"/>
  <c r="N907" s="1"/>
  <c r="N906" s="1"/>
  <c r="O908"/>
  <c r="O907" s="1"/>
  <c r="O906" s="1"/>
  <c r="P908"/>
  <c r="P907" s="1"/>
  <c r="P906" s="1"/>
  <c r="Q908"/>
  <c r="Q907" s="1"/>
  <c r="Q906" s="1"/>
  <c r="R908"/>
  <c r="R907" s="1"/>
  <c r="R906" s="1"/>
  <c r="S908"/>
  <c r="S907" s="1"/>
  <c r="S906" s="1"/>
  <c r="T908"/>
  <c r="T907" s="1"/>
  <c r="T906" s="1"/>
  <c r="U908"/>
  <c r="U907" s="1"/>
  <c r="U906" s="1"/>
  <c r="V908"/>
  <c r="V907" s="1"/>
  <c r="V906" s="1"/>
  <c r="W908"/>
  <c r="W907" s="1"/>
  <c r="W906" s="1"/>
  <c r="X908"/>
  <c r="X907" s="1"/>
  <c r="X906" s="1"/>
  <c r="Y908"/>
  <c r="Y907" s="1"/>
  <c r="Y906" s="1"/>
  <c r="Z908"/>
  <c r="Z907" s="1"/>
  <c r="Z906" s="1"/>
  <c r="AA908"/>
  <c r="AA907" s="1"/>
  <c r="AA906" s="1"/>
  <c r="AB908"/>
  <c r="AB907" s="1"/>
  <c r="AB906" s="1"/>
  <c r="J904"/>
  <c r="J903" s="1"/>
  <c r="K904"/>
  <c r="K903" s="1"/>
  <c r="M904"/>
  <c r="M903" s="1"/>
  <c r="N904"/>
  <c r="N903" s="1"/>
  <c r="O904"/>
  <c r="O903" s="1"/>
  <c r="P904"/>
  <c r="P903" s="1"/>
  <c r="Q904"/>
  <c r="Q903" s="1"/>
  <c r="R904"/>
  <c r="R903" s="1"/>
  <c r="S904"/>
  <c r="S903" s="1"/>
  <c r="T904"/>
  <c r="T903" s="1"/>
  <c r="U904"/>
  <c r="U903" s="1"/>
  <c r="V904"/>
  <c r="V903" s="1"/>
  <c r="W904"/>
  <c r="W903" s="1"/>
  <c r="X904"/>
  <c r="X903" s="1"/>
  <c r="Y904"/>
  <c r="Y903" s="1"/>
  <c r="Z904"/>
  <c r="Z903" s="1"/>
  <c r="AA904"/>
  <c r="AA903" s="1"/>
  <c r="AB904"/>
  <c r="AB903" s="1"/>
  <c r="I901"/>
  <c r="I900" s="1"/>
  <c r="J901"/>
  <c r="J900" s="1"/>
  <c r="K901"/>
  <c r="K900" s="1"/>
  <c r="M901"/>
  <c r="M900" s="1"/>
  <c r="N901"/>
  <c r="N900" s="1"/>
  <c r="P901"/>
  <c r="P900" s="1"/>
  <c r="Q901"/>
  <c r="Q900" s="1"/>
  <c r="R901"/>
  <c r="R900" s="1"/>
  <c r="S901"/>
  <c r="S900" s="1"/>
  <c r="T901"/>
  <c r="T900" s="1"/>
  <c r="U901"/>
  <c r="U900" s="1"/>
  <c r="V901"/>
  <c r="V900" s="1"/>
  <c r="W901"/>
  <c r="W900" s="1"/>
  <c r="X901"/>
  <c r="X900" s="1"/>
  <c r="Y901"/>
  <c r="Y900" s="1"/>
  <c r="Z901"/>
  <c r="Z900" s="1"/>
  <c r="AA901"/>
  <c r="AA900" s="1"/>
  <c r="AB901"/>
  <c r="AB900" s="1"/>
  <c r="K897"/>
  <c r="M897"/>
  <c r="N897"/>
  <c r="P897"/>
  <c r="Q897"/>
  <c r="R897"/>
  <c r="S897"/>
  <c r="T897"/>
  <c r="U897"/>
  <c r="V897"/>
  <c r="W897"/>
  <c r="X897"/>
  <c r="Y897"/>
  <c r="Z897"/>
  <c r="AA897"/>
  <c r="AB897"/>
  <c r="K895"/>
  <c r="M895"/>
  <c r="N895"/>
  <c r="P895"/>
  <c r="Q895"/>
  <c r="R895"/>
  <c r="S895"/>
  <c r="T895"/>
  <c r="U895"/>
  <c r="V895"/>
  <c r="W895"/>
  <c r="X895"/>
  <c r="Y895"/>
  <c r="Z895"/>
  <c r="AA895"/>
  <c r="AB895"/>
  <c r="J893"/>
  <c r="K893"/>
  <c r="M893"/>
  <c r="N893"/>
  <c r="P893"/>
  <c r="Q893"/>
  <c r="R893"/>
  <c r="S893"/>
  <c r="T893"/>
  <c r="U893"/>
  <c r="V893"/>
  <c r="W893"/>
  <c r="X893"/>
  <c r="Y893"/>
  <c r="Z893"/>
  <c r="AA893"/>
  <c r="AB893"/>
  <c r="M890"/>
  <c r="M889" s="1"/>
  <c r="N890"/>
  <c r="N889" s="1"/>
  <c r="P890"/>
  <c r="P889" s="1"/>
  <c r="Q890"/>
  <c r="Q889" s="1"/>
  <c r="R890"/>
  <c r="R889" s="1"/>
  <c r="S890"/>
  <c r="S889" s="1"/>
  <c r="T890"/>
  <c r="T889" s="1"/>
  <c r="U890"/>
  <c r="U889" s="1"/>
  <c r="V890"/>
  <c r="V889" s="1"/>
  <c r="W890"/>
  <c r="W889" s="1"/>
  <c r="X890"/>
  <c r="X889" s="1"/>
  <c r="Y890"/>
  <c r="Y889" s="1"/>
  <c r="Z890"/>
  <c r="Z889" s="1"/>
  <c r="AA890"/>
  <c r="AA889" s="1"/>
  <c r="AB890"/>
  <c r="AB889" s="1"/>
  <c r="K887"/>
  <c r="M887"/>
  <c r="N887"/>
  <c r="P887"/>
  <c r="Q887"/>
  <c r="R887"/>
  <c r="S887"/>
  <c r="T887"/>
  <c r="U887"/>
  <c r="V887"/>
  <c r="W887"/>
  <c r="X887"/>
  <c r="Y887"/>
  <c r="Z887"/>
  <c r="AA887"/>
  <c r="AB887"/>
  <c r="M876"/>
  <c r="N876"/>
  <c r="O876"/>
  <c r="P876"/>
  <c r="Q876"/>
  <c r="R876"/>
  <c r="S876"/>
  <c r="T876"/>
  <c r="U876"/>
  <c r="V876"/>
  <c r="W876"/>
  <c r="X876"/>
  <c r="Y876"/>
  <c r="Z876"/>
  <c r="AA876"/>
  <c r="AB876"/>
  <c r="J874"/>
  <c r="M874"/>
  <c r="N874"/>
  <c r="O874"/>
  <c r="P874"/>
  <c r="Q874"/>
  <c r="R874"/>
  <c r="S874"/>
  <c r="T874"/>
  <c r="U874"/>
  <c r="V874"/>
  <c r="W874"/>
  <c r="X874"/>
  <c r="Y874"/>
  <c r="Z874"/>
  <c r="AA874"/>
  <c r="AB874"/>
  <c r="J871"/>
  <c r="M871"/>
  <c r="N871"/>
  <c r="O871"/>
  <c r="P871"/>
  <c r="Q871"/>
  <c r="R871"/>
  <c r="S871"/>
  <c r="T871"/>
  <c r="U871"/>
  <c r="V871"/>
  <c r="W871"/>
  <c r="X871"/>
  <c r="Y871"/>
  <c r="Z871"/>
  <c r="AA871"/>
  <c r="AB871"/>
  <c r="M868"/>
  <c r="N868"/>
  <c r="P868"/>
  <c r="Q868"/>
  <c r="R868"/>
  <c r="S868"/>
  <c r="T868"/>
  <c r="U868"/>
  <c r="V868"/>
  <c r="W868"/>
  <c r="X868"/>
  <c r="Y868"/>
  <c r="Z868"/>
  <c r="AA868"/>
  <c r="AB868"/>
  <c r="M849"/>
  <c r="M848" s="1"/>
  <c r="N849"/>
  <c r="N848" s="1"/>
  <c r="O849"/>
  <c r="O848" s="1"/>
  <c r="P849"/>
  <c r="P848" s="1"/>
  <c r="Q849"/>
  <c r="Q848" s="1"/>
  <c r="R849"/>
  <c r="R848" s="1"/>
  <c r="S849"/>
  <c r="S848" s="1"/>
  <c r="T849"/>
  <c r="T848" s="1"/>
  <c r="U849"/>
  <c r="U848" s="1"/>
  <c r="V849"/>
  <c r="V848" s="1"/>
  <c r="W849"/>
  <c r="W848" s="1"/>
  <c r="X849"/>
  <c r="X848" s="1"/>
  <c r="Y849"/>
  <c r="Y848" s="1"/>
  <c r="Z849"/>
  <c r="Z848" s="1"/>
  <c r="AA849"/>
  <c r="AA848" s="1"/>
  <c r="AB849"/>
  <c r="AB848" s="1"/>
  <c r="J846"/>
  <c r="M846"/>
  <c r="N846"/>
  <c r="O846"/>
  <c r="P846"/>
  <c r="Q846"/>
  <c r="R846"/>
  <c r="S846"/>
  <c r="T846"/>
  <c r="U846"/>
  <c r="V846"/>
  <c r="W846"/>
  <c r="X846"/>
  <c r="Y846"/>
  <c r="Z846"/>
  <c r="AA846"/>
  <c r="AB846"/>
  <c r="M844"/>
  <c r="M843" s="1"/>
  <c r="N844"/>
  <c r="N843" s="1"/>
  <c r="O844"/>
  <c r="O843" s="1"/>
  <c r="P844"/>
  <c r="P843" s="1"/>
  <c r="Q844"/>
  <c r="Q843" s="1"/>
  <c r="R844"/>
  <c r="R843" s="1"/>
  <c r="S844"/>
  <c r="S843" s="1"/>
  <c r="T844"/>
  <c r="T843" s="1"/>
  <c r="U844"/>
  <c r="U843" s="1"/>
  <c r="V844"/>
  <c r="V843" s="1"/>
  <c r="W844"/>
  <c r="W843" s="1"/>
  <c r="X844"/>
  <c r="X843" s="1"/>
  <c r="Y844"/>
  <c r="Y843" s="1"/>
  <c r="Z844"/>
  <c r="Z843" s="1"/>
  <c r="AA844"/>
  <c r="AA843" s="1"/>
  <c r="AB844"/>
  <c r="AB843" s="1"/>
  <c r="J827"/>
  <c r="J826" s="1"/>
  <c r="J825" s="1"/>
  <c r="M827"/>
  <c r="M826" s="1"/>
  <c r="M825" s="1"/>
  <c r="N827"/>
  <c r="N826" s="1"/>
  <c r="N825" s="1"/>
  <c r="P827"/>
  <c r="P826" s="1"/>
  <c r="P825" s="1"/>
  <c r="Q827"/>
  <c r="Q826" s="1"/>
  <c r="Q825" s="1"/>
  <c r="R827"/>
  <c r="R826" s="1"/>
  <c r="R825" s="1"/>
  <c r="S827"/>
  <c r="S826" s="1"/>
  <c r="S825" s="1"/>
  <c r="T827"/>
  <c r="T826" s="1"/>
  <c r="T825" s="1"/>
  <c r="U827"/>
  <c r="U826" s="1"/>
  <c r="U825" s="1"/>
  <c r="V827"/>
  <c r="V826" s="1"/>
  <c r="V825" s="1"/>
  <c r="W827"/>
  <c r="W826" s="1"/>
  <c r="W825" s="1"/>
  <c r="X827"/>
  <c r="X826" s="1"/>
  <c r="X825" s="1"/>
  <c r="Y827"/>
  <c r="Y826" s="1"/>
  <c r="Y825" s="1"/>
  <c r="Z827"/>
  <c r="Z826" s="1"/>
  <c r="Z825" s="1"/>
  <c r="AA827"/>
  <c r="AA826" s="1"/>
  <c r="AA825" s="1"/>
  <c r="AB827"/>
  <c r="AB826" s="1"/>
  <c r="AB825" s="1"/>
  <c r="J823"/>
  <c r="J822" s="1"/>
  <c r="J821" s="1"/>
  <c r="M823"/>
  <c r="M822" s="1"/>
  <c r="M821" s="1"/>
  <c r="N823"/>
  <c r="N822" s="1"/>
  <c r="N821" s="1"/>
  <c r="P823"/>
  <c r="P822" s="1"/>
  <c r="P821" s="1"/>
  <c r="Q823"/>
  <c r="Q822" s="1"/>
  <c r="Q821" s="1"/>
  <c r="R823"/>
  <c r="R822" s="1"/>
  <c r="R821" s="1"/>
  <c r="S823"/>
  <c r="S822" s="1"/>
  <c r="S821" s="1"/>
  <c r="T823"/>
  <c r="T822" s="1"/>
  <c r="T821" s="1"/>
  <c r="U823"/>
  <c r="U822" s="1"/>
  <c r="U821" s="1"/>
  <c r="V823"/>
  <c r="V822" s="1"/>
  <c r="V821" s="1"/>
  <c r="W823"/>
  <c r="W822" s="1"/>
  <c r="W821" s="1"/>
  <c r="X823"/>
  <c r="X822" s="1"/>
  <c r="X821" s="1"/>
  <c r="Y823"/>
  <c r="Y822" s="1"/>
  <c r="Y821" s="1"/>
  <c r="Z823"/>
  <c r="Z822" s="1"/>
  <c r="Z821" s="1"/>
  <c r="AA823"/>
  <c r="AA822" s="1"/>
  <c r="AA821" s="1"/>
  <c r="AB823"/>
  <c r="AB822" s="1"/>
  <c r="AB821" s="1"/>
  <c r="K819"/>
  <c r="K818" s="1"/>
  <c r="K817" s="1"/>
  <c r="M819"/>
  <c r="M818" s="1"/>
  <c r="M817" s="1"/>
  <c r="N819"/>
  <c r="N818" s="1"/>
  <c r="N817" s="1"/>
  <c r="P819"/>
  <c r="P818" s="1"/>
  <c r="P817" s="1"/>
  <c r="Q819"/>
  <c r="Q818" s="1"/>
  <c r="Q817" s="1"/>
  <c r="R819"/>
  <c r="R818" s="1"/>
  <c r="R817" s="1"/>
  <c r="S819"/>
  <c r="S818" s="1"/>
  <c r="S817" s="1"/>
  <c r="T819"/>
  <c r="T818" s="1"/>
  <c r="T817" s="1"/>
  <c r="U819"/>
  <c r="U818" s="1"/>
  <c r="U817" s="1"/>
  <c r="V819"/>
  <c r="V818" s="1"/>
  <c r="V817" s="1"/>
  <c r="W819"/>
  <c r="W818" s="1"/>
  <c r="W817" s="1"/>
  <c r="X819"/>
  <c r="X818" s="1"/>
  <c r="X817" s="1"/>
  <c r="Y819"/>
  <c r="Y818" s="1"/>
  <c r="Y817" s="1"/>
  <c r="Z819"/>
  <c r="Z818" s="1"/>
  <c r="Z817" s="1"/>
  <c r="AA819"/>
  <c r="AA818" s="1"/>
  <c r="AA817" s="1"/>
  <c r="AB819"/>
  <c r="AB818" s="1"/>
  <c r="AB817" s="1"/>
  <c r="M811"/>
  <c r="M810" s="1"/>
  <c r="M809" s="1"/>
  <c r="N811"/>
  <c r="N810" s="1"/>
  <c r="N809" s="1"/>
  <c r="P811"/>
  <c r="P810" s="1"/>
  <c r="P809" s="1"/>
  <c r="Q811"/>
  <c r="Q810" s="1"/>
  <c r="Q809" s="1"/>
  <c r="R811"/>
  <c r="R810" s="1"/>
  <c r="R809" s="1"/>
  <c r="S811"/>
  <c r="S810" s="1"/>
  <c r="S809" s="1"/>
  <c r="T811"/>
  <c r="T810" s="1"/>
  <c r="T809" s="1"/>
  <c r="U811"/>
  <c r="U810" s="1"/>
  <c r="U809" s="1"/>
  <c r="V811"/>
  <c r="V810" s="1"/>
  <c r="V809" s="1"/>
  <c r="W811"/>
  <c r="W810" s="1"/>
  <c r="W809" s="1"/>
  <c r="X811"/>
  <c r="X810" s="1"/>
  <c r="X809" s="1"/>
  <c r="Y811"/>
  <c r="Y810" s="1"/>
  <c r="Y809" s="1"/>
  <c r="Z811"/>
  <c r="Z810" s="1"/>
  <c r="Z809" s="1"/>
  <c r="AA811"/>
  <c r="AA810" s="1"/>
  <c r="AA809" s="1"/>
  <c r="AB811"/>
  <c r="AB810" s="1"/>
  <c r="AB809" s="1"/>
  <c r="M806"/>
  <c r="M805" s="1"/>
  <c r="M804" s="1"/>
  <c r="N806"/>
  <c r="N805" s="1"/>
  <c r="N804" s="1"/>
  <c r="P806"/>
  <c r="P805" s="1"/>
  <c r="P804" s="1"/>
  <c r="Q806"/>
  <c r="Q805" s="1"/>
  <c r="Q804" s="1"/>
  <c r="R806"/>
  <c r="R805" s="1"/>
  <c r="R804" s="1"/>
  <c r="S806"/>
  <c r="S805" s="1"/>
  <c r="S804" s="1"/>
  <c r="T806"/>
  <c r="T805" s="1"/>
  <c r="T804" s="1"/>
  <c r="U806"/>
  <c r="U805" s="1"/>
  <c r="U804" s="1"/>
  <c r="V806"/>
  <c r="V805" s="1"/>
  <c r="V804" s="1"/>
  <c r="W806"/>
  <c r="W805" s="1"/>
  <c r="W804" s="1"/>
  <c r="X806"/>
  <c r="X805" s="1"/>
  <c r="X804" s="1"/>
  <c r="Y806"/>
  <c r="Y805" s="1"/>
  <c r="Y804" s="1"/>
  <c r="Z806"/>
  <c r="Z805" s="1"/>
  <c r="Z804" s="1"/>
  <c r="AA806"/>
  <c r="AA805" s="1"/>
  <c r="AA804" s="1"/>
  <c r="AB806"/>
  <c r="AB805" s="1"/>
  <c r="AB804" s="1"/>
  <c r="M800"/>
  <c r="M799" s="1"/>
  <c r="M798" s="1"/>
  <c r="N800"/>
  <c r="N799" s="1"/>
  <c r="N798" s="1"/>
  <c r="P800"/>
  <c r="P799" s="1"/>
  <c r="P798" s="1"/>
  <c r="Q800"/>
  <c r="Q799" s="1"/>
  <c r="Q798" s="1"/>
  <c r="R800"/>
  <c r="R799" s="1"/>
  <c r="R798" s="1"/>
  <c r="S800"/>
  <c r="S799" s="1"/>
  <c r="S798" s="1"/>
  <c r="T800"/>
  <c r="T799" s="1"/>
  <c r="T798" s="1"/>
  <c r="U800"/>
  <c r="U799" s="1"/>
  <c r="U798" s="1"/>
  <c r="V800"/>
  <c r="V799" s="1"/>
  <c r="V798" s="1"/>
  <c r="W800"/>
  <c r="W799" s="1"/>
  <c r="W798" s="1"/>
  <c r="X800"/>
  <c r="X799" s="1"/>
  <c r="X798" s="1"/>
  <c r="Y800"/>
  <c r="Y799" s="1"/>
  <c r="Y798" s="1"/>
  <c r="Z800"/>
  <c r="Z799" s="1"/>
  <c r="Z798" s="1"/>
  <c r="AA800"/>
  <c r="AA799" s="1"/>
  <c r="AA798" s="1"/>
  <c r="AB800"/>
  <c r="AB799" s="1"/>
  <c r="AB798" s="1"/>
  <c r="K796"/>
  <c r="K795" s="1"/>
  <c r="K794" s="1"/>
  <c r="M796"/>
  <c r="M795" s="1"/>
  <c r="M794" s="1"/>
  <c r="N796"/>
  <c r="N795" s="1"/>
  <c r="N794" s="1"/>
  <c r="P796"/>
  <c r="P795" s="1"/>
  <c r="P794" s="1"/>
  <c r="Q796"/>
  <c r="Q795" s="1"/>
  <c r="Q794" s="1"/>
  <c r="R796"/>
  <c r="R795" s="1"/>
  <c r="R794" s="1"/>
  <c r="S796"/>
  <c r="S795" s="1"/>
  <c r="S794" s="1"/>
  <c r="T796"/>
  <c r="T795" s="1"/>
  <c r="T794" s="1"/>
  <c r="U796"/>
  <c r="V796"/>
  <c r="V795" s="1"/>
  <c r="V794" s="1"/>
  <c r="W796"/>
  <c r="W795" s="1"/>
  <c r="W794" s="1"/>
  <c r="X796"/>
  <c r="X795" s="1"/>
  <c r="X794" s="1"/>
  <c r="Y796"/>
  <c r="Y795" s="1"/>
  <c r="Y794" s="1"/>
  <c r="Z796"/>
  <c r="Z795" s="1"/>
  <c r="Z794" s="1"/>
  <c r="AA796"/>
  <c r="AA795" s="1"/>
  <c r="AA794" s="1"/>
  <c r="AB796"/>
  <c r="AB795" s="1"/>
  <c r="AB794" s="1"/>
  <c r="U795"/>
  <c r="U794" s="1"/>
  <c r="K792"/>
  <c r="K791" s="1"/>
  <c r="K790" s="1"/>
  <c r="M792"/>
  <c r="M791" s="1"/>
  <c r="M790" s="1"/>
  <c r="N792"/>
  <c r="N791" s="1"/>
  <c r="N790" s="1"/>
  <c r="P792"/>
  <c r="P791" s="1"/>
  <c r="P790" s="1"/>
  <c r="Q792"/>
  <c r="Q791" s="1"/>
  <c r="Q790" s="1"/>
  <c r="R792"/>
  <c r="R791" s="1"/>
  <c r="R790" s="1"/>
  <c r="S792"/>
  <c r="S791" s="1"/>
  <c r="S790" s="1"/>
  <c r="T792"/>
  <c r="T791" s="1"/>
  <c r="T790" s="1"/>
  <c r="U792"/>
  <c r="U791" s="1"/>
  <c r="U790" s="1"/>
  <c r="V792"/>
  <c r="V791" s="1"/>
  <c r="V790" s="1"/>
  <c r="W792"/>
  <c r="W791" s="1"/>
  <c r="W790" s="1"/>
  <c r="X792"/>
  <c r="X791" s="1"/>
  <c r="X790" s="1"/>
  <c r="Y792"/>
  <c r="Y791" s="1"/>
  <c r="Y790" s="1"/>
  <c r="Z792"/>
  <c r="Z791" s="1"/>
  <c r="Z790" s="1"/>
  <c r="AA792"/>
  <c r="AA791" s="1"/>
  <c r="AA790" s="1"/>
  <c r="AB792"/>
  <c r="AB791" s="1"/>
  <c r="AB790" s="1"/>
  <c r="J788"/>
  <c r="J787" s="1"/>
  <c r="J786" s="1"/>
  <c r="M788"/>
  <c r="M787" s="1"/>
  <c r="M786" s="1"/>
  <c r="N788"/>
  <c r="N787" s="1"/>
  <c r="N786" s="1"/>
  <c r="O788"/>
  <c r="O787" s="1"/>
  <c r="O786" s="1"/>
  <c r="P788"/>
  <c r="P787" s="1"/>
  <c r="P786" s="1"/>
  <c r="Q788"/>
  <c r="Q787" s="1"/>
  <c r="Q786" s="1"/>
  <c r="R788"/>
  <c r="R787" s="1"/>
  <c r="R786" s="1"/>
  <c r="S788"/>
  <c r="S787" s="1"/>
  <c r="S786" s="1"/>
  <c r="T788"/>
  <c r="T787" s="1"/>
  <c r="T786" s="1"/>
  <c r="U788"/>
  <c r="U787" s="1"/>
  <c r="U786" s="1"/>
  <c r="V788"/>
  <c r="V787" s="1"/>
  <c r="V786" s="1"/>
  <c r="W788"/>
  <c r="W787" s="1"/>
  <c r="W786" s="1"/>
  <c r="X788"/>
  <c r="X787" s="1"/>
  <c r="X786" s="1"/>
  <c r="Y788"/>
  <c r="Y787" s="1"/>
  <c r="Y786" s="1"/>
  <c r="Z788"/>
  <c r="Z787" s="1"/>
  <c r="Z786" s="1"/>
  <c r="AA788"/>
  <c r="AA787" s="1"/>
  <c r="AA786" s="1"/>
  <c r="AB788"/>
  <c r="AB787" s="1"/>
  <c r="AB786" s="1"/>
  <c r="M782"/>
  <c r="M781" s="1"/>
  <c r="N782"/>
  <c r="N781" s="1"/>
  <c r="O782"/>
  <c r="O781" s="1"/>
  <c r="P782"/>
  <c r="P781" s="1"/>
  <c r="Q782"/>
  <c r="Q781" s="1"/>
  <c r="R782"/>
  <c r="R781" s="1"/>
  <c r="S782"/>
  <c r="S781" s="1"/>
  <c r="T782"/>
  <c r="T781" s="1"/>
  <c r="U782"/>
  <c r="U781" s="1"/>
  <c r="V782"/>
  <c r="V781" s="1"/>
  <c r="W782"/>
  <c r="W781" s="1"/>
  <c r="X782"/>
  <c r="X781" s="1"/>
  <c r="Y782"/>
  <c r="Y781" s="1"/>
  <c r="Z782"/>
  <c r="Z781" s="1"/>
  <c r="AA782"/>
  <c r="AA781" s="1"/>
  <c r="AB782"/>
  <c r="AB781" s="1"/>
  <c r="I779"/>
  <c r="J779"/>
  <c r="K779"/>
  <c r="M779"/>
  <c r="N779"/>
  <c r="P779"/>
  <c r="Q779"/>
  <c r="R779"/>
  <c r="S779"/>
  <c r="T779"/>
  <c r="U779"/>
  <c r="V779"/>
  <c r="W779"/>
  <c r="X779"/>
  <c r="Y779"/>
  <c r="Z779"/>
  <c r="AA779"/>
  <c r="AB779"/>
  <c r="K776"/>
  <c r="M776"/>
  <c r="N776"/>
  <c r="N775" s="1"/>
  <c r="P776"/>
  <c r="Q776"/>
  <c r="R776"/>
  <c r="R775" s="1"/>
  <c r="S776"/>
  <c r="T776"/>
  <c r="U776"/>
  <c r="V776"/>
  <c r="V775" s="1"/>
  <c r="W776"/>
  <c r="X776"/>
  <c r="Y776"/>
  <c r="Z776"/>
  <c r="Z775" s="1"/>
  <c r="AA776"/>
  <c r="AB776"/>
  <c r="K771"/>
  <c r="K770" s="1"/>
  <c r="K769" s="1"/>
  <c r="M771"/>
  <c r="M770" s="1"/>
  <c r="M769" s="1"/>
  <c r="N771"/>
  <c r="N770" s="1"/>
  <c r="N769" s="1"/>
  <c r="P771"/>
  <c r="P770" s="1"/>
  <c r="P769" s="1"/>
  <c r="Q771"/>
  <c r="Q770" s="1"/>
  <c r="Q769" s="1"/>
  <c r="R771"/>
  <c r="R770" s="1"/>
  <c r="R769" s="1"/>
  <c r="S771"/>
  <c r="S770" s="1"/>
  <c r="S769" s="1"/>
  <c r="T771"/>
  <c r="T770" s="1"/>
  <c r="T769" s="1"/>
  <c r="U771"/>
  <c r="U770" s="1"/>
  <c r="U769" s="1"/>
  <c r="V771"/>
  <c r="V770" s="1"/>
  <c r="V769" s="1"/>
  <c r="W771"/>
  <c r="W770" s="1"/>
  <c r="W769" s="1"/>
  <c r="X771"/>
  <c r="X770" s="1"/>
  <c r="X769" s="1"/>
  <c r="Y771"/>
  <c r="Y770" s="1"/>
  <c r="Y769" s="1"/>
  <c r="Z771"/>
  <c r="Z770" s="1"/>
  <c r="Z769" s="1"/>
  <c r="AA771"/>
  <c r="AA770" s="1"/>
  <c r="AA769" s="1"/>
  <c r="AB771"/>
  <c r="AB770" s="1"/>
  <c r="AB769" s="1"/>
  <c r="J767"/>
  <c r="K767"/>
  <c r="M767"/>
  <c r="N767"/>
  <c r="P767"/>
  <c r="Q767"/>
  <c r="R767"/>
  <c r="S767"/>
  <c r="T767"/>
  <c r="U767"/>
  <c r="V767"/>
  <c r="W767"/>
  <c r="X767"/>
  <c r="Y767"/>
  <c r="Z767"/>
  <c r="AA767"/>
  <c r="AB767"/>
  <c r="J760"/>
  <c r="K760"/>
  <c r="M760"/>
  <c r="N760"/>
  <c r="P760"/>
  <c r="Q760"/>
  <c r="R760"/>
  <c r="S760"/>
  <c r="T760"/>
  <c r="U760"/>
  <c r="V760"/>
  <c r="W760"/>
  <c r="X760"/>
  <c r="Y760"/>
  <c r="Z760"/>
  <c r="AA760"/>
  <c r="AB760"/>
  <c r="I751"/>
  <c r="M751"/>
  <c r="N751"/>
  <c r="O751"/>
  <c r="P751"/>
  <c r="Q751"/>
  <c r="R751"/>
  <c r="S751"/>
  <c r="T751"/>
  <c r="U751"/>
  <c r="V751"/>
  <c r="W751"/>
  <c r="X751"/>
  <c r="Y751"/>
  <c r="Z751"/>
  <c r="AA751"/>
  <c r="AB751"/>
  <c r="I749"/>
  <c r="K749"/>
  <c r="M749"/>
  <c r="N749"/>
  <c r="P749"/>
  <c r="Q749"/>
  <c r="R749"/>
  <c r="S749"/>
  <c r="T749"/>
  <c r="U749"/>
  <c r="V749"/>
  <c r="W749"/>
  <c r="X749"/>
  <c r="Y749"/>
  <c r="Z749"/>
  <c r="AA749"/>
  <c r="AB749"/>
  <c r="K746"/>
  <c r="M746"/>
  <c r="N746"/>
  <c r="P746"/>
  <c r="Q746"/>
  <c r="R746"/>
  <c r="S746"/>
  <c r="T746"/>
  <c r="U746"/>
  <c r="V746"/>
  <c r="W746"/>
  <c r="X746"/>
  <c r="Y746"/>
  <c r="Z746"/>
  <c r="AA746"/>
  <c r="AB746"/>
  <c r="K743"/>
  <c r="M743"/>
  <c r="N743"/>
  <c r="N742" s="1"/>
  <c r="O743"/>
  <c r="P743"/>
  <c r="Q743"/>
  <c r="R743"/>
  <c r="S743"/>
  <c r="T743"/>
  <c r="U743"/>
  <c r="V743"/>
  <c r="W743"/>
  <c r="X743"/>
  <c r="Y743"/>
  <c r="Z743"/>
  <c r="AA743"/>
  <c r="AB743"/>
  <c r="K737"/>
  <c r="K736" s="1"/>
  <c r="K735" s="1"/>
  <c r="M737"/>
  <c r="M736" s="1"/>
  <c r="M735" s="1"/>
  <c r="N737"/>
  <c r="N736" s="1"/>
  <c r="N735" s="1"/>
  <c r="O737"/>
  <c r="O736" s="1"/>
  <c r="O735" s="1"/>
  <c r="P737"/>
  <c r="P736" s="1"/>
  <c r="P735" s="1"/>
  <c r="Q737"/>
  <c r="Q736" s="1"/>
  <c r="Q735" s="1"/>
  <c r="R737"/>
  <c r="R736" s="1"/>
  <c r="R735" s="1"/>
  <c r="S737"/>
  <c r="S736" s="1"/>
  <c r="S735" s="1"/>
  <c r="T737"/>
  <c r="T736" s="1"/>
  <c r="T735" s="1"/>
  <c r="U737"/>
  <c r="U736" s="1"/>
  <c r="U735" s="1"/>
  <c r="V737"/>
  <c r="V736" s="1"/>
  <c r="V735" s="1"/>
  <c r="W737"/>
  <c r="W736" s="1"/>
  <c r="W735" s="1"/>
  <c r="X737"/>
  <c r="X736" s="1"/>
  <c r="X735" s="1"/>
  <c r="Y737"/>
  <c r="Y736" s="1"/>
  <c r="Y735" s="1"/>
  <c r="Z737"/>
  <c r="Z736" s="1"/>
  <c r="Z735" s="1"/>
  <c r="AA737"/>
  <c r="AA736" s="1"/>
  <c r="AA735" s="1"/>
  <c r="AB737"/>
  <c r="AB736" s="1"/>
  <c r="AB735" s="1"/>
  <c r="K733"/>
  <c r="K732" s="1"/>
  <c r="K731" s="1"/>
  <c r="M733"/>
  <c r="M732" s="1"/>
  <c r="M731" s="1"/>
  <c r="N733"/>
  <c r="N732" s="1"/>
  <c r="N731" s="1"/>
  <c r="O733"/>
  <c r="O732" s="1"/>
  <c r="O731" s="1"/>
  <c r="P733"/>
  <c r="P732" s="1"/>
  <c r="P731" s="1"/>
  <c r="Q733"/>
  <c r="Q732" s="1"/>
  <c r="Q731" s="1"/>
  <c r="R733"/>
  <c r="R732" s="1"/>
  <c r="R731" s="1"/>
  <c r="S733"/>
  <c r="S732" s="1"/>
  <c r="S731" s="1"/>
  <c r="T733"/>
  <c r="T732" s="1"/>
  <c r="T731" s="1"/>
  <c r="U733"/>
  <c r="U732" s="1"/>
  <c r="U731" s="1"/>
  <c r="V733"/>
  <c r="V732" s="1"/>
  <c r="V731" s="1"/>
  <c r="W733"/>
  <c r="W732" s="1"/>
  <c r="W731" s="1"/>
  <c r="X733"/>
  <c r="X732" s="1"/>
  <c r="X731" s="1"/>
  <c r="Y733"/>
  <c r="Y732" s="1"/>
  <c r="Y731" s="1"/>
  <c r="Z733"/>
  <c r="Z732" s="1"/>
  <c r="Z731" s="1"/>
  <c r="AA733"/>
  <c r="AA732" s="1"/>
  <c r="AA731" s="1"/>
  <c r="AB733"/>
  <c r="AB732" s="1"/>
  <c r="AB731" s="1"/>
  <c r="J729"/>
  <c r="K729"/>
  <c r="K728" s="1"/>
  <c r="M729"/>
  <c r="M728" s="1"/>
  <c r="N729"/>
  <c r="O729"/>
  <c r="O728" s="1"/>
  <c r="P729"/>
  <c r="P728" s="1"/>
  <c r="Q729"/>
  <c r="Q728" s="1"/>
  <c r="R729"/>
  <c r="R728" s="1"/>
  <c r="S729"/>
  <c r="S728" s="1"/>
  <c r="T729"/>
  <c r="T728" s="1"/>
  <c r="U729"/>
  <c r="U728" s="1"/>
  <c r="V729"/>
  <c r="V728" s="1"/>
  <c r="W729"/>
  <c r="W728" s="1"/>
  <c r="X729"/>
  <c r="X728" s="1"/>
  <c r="Y729"/>
  <c r="Y728" s="1"/>
  <c r="Z729"/>
  <c r="Z728" s="1"/>
  <c r="AA729"/>
  <c r="AA728" s="1"/>
  <c r="AB729"/>
  <c r="AB728" s="1"/>
  <c r="J728"/>
  <c r="N728"/>
  <c r="K526"/>
  <c r="K525" s="1"/>
  <c r="M526"/>
  <c r="M525" s="1"/>
  <c r="N526"/>
  <c r="N525" s="1"/>
  <c r="O526"/>
  <c r="O525" s="1"/>
  <c r="P526"/>
  <c r="P525" s="1"/>
  <c r="Q526"/>
  <c r="Q525" s="1"/>
  <c r="R526"/>
  <c r="R525" s="1"/>
  <c r="S526"/>
  <c r="S525" s="1"/>
  <c r="T526"/>
  <c r="T525" s="1"/>
  <c r="U526"/>
  <c r="U525" s="1"/>
  <c r="V526"/>
  <c r="V525" s="1"/>
  <c r="W526"/>
  <c r="W525" s="1"/>
  <c r="X526"/>
  <c r="X525" s="1"/>
  <c r="Y526"/>
  <c r="Y525" s="1"/>
  <c r="Z526"/>
  <c r="Z525" s="1"/>
  <c r="AA526"/>
  <c r="AA525" s="1"/>
  <c r="AB526"/>
  <c r="AB525" s="1"/>
  <c r="K523"/>
  <c r="K522" s="1"/>
  <c r="M523"/>
  <c r="M522" s="1"/>
  <c r="N523"/>
  <c r="N522" s="1"/>
  <c r="O523"/>
  <c r="O522" s="1"/>
  <c r="P523"/>
  <c r="P522" s="1"/>
  <c r="Q523"/>
  <c r="Q522" s="1"/>
  <c r="R523"/>
  <c r="R522" s="1"/>
  <c r="S523"/>
  <c r="S522" s="1"/>
  <c r="T523"/>
  <c r="T522" s="1"/>
  <c r="U523"/>
  <c r="U522" s="1"/>
  <c r="V523"/>
  <c r="V522" s="1"/>
  <c r="W523"/>
  <c r="W522" s="1"/>
  <c r="X523"/>
  <c r="X522" s="1"/>
  <c r="Y523"/>
  <c r="Y522" s="1"/>
  <c r="Z523"/>
  <c r="Z522" s="1"/>
  <c r="AA523"/>
  <c r="AA522" s="1"/>
  <c r="AB523"/>
  <c r="AB522" s="1"/>
  <c r="J519"/>
  <c r="J518" s="1"/>
  <c r="J517" s="1"/>
  <c r="K519"/>
  <c r="K518" s="1"/>
  <c r="K517" s="1"/>
  <c r="M519"/>
  <c r="M518" s="1"/>
  <c r="M517" s="1"/>
  <c r="N519"/>
  <c r="N518" s="1"/>
  <c r="N517" s="1"/>
  <c r="O519"/>
  <c r="O518" s="1"/>
  <c r="O517" s="1"/>
  <c r="P519"/>
  <c r="P518" s="1"/>
  <c r="P517" s="1"/>
  <c r="Q519"/>
  <c r="Q518" s="1"/>
  <c r="Q517" s="1"/>
  <c r="R519"/>
  <c r="R518" s="1"/>
  <c r="R517" s="1"/>
  <c r="S519"/>
  <c r="S518" s="1"/>
  <c r="S517" s="1"/>
  <c r="T519"/>
  <c r="T518" s="1"/>
  <c r="T517" s="1"/>
  <c r="U519"/>
  <c r="U518" s="1"/>
  <c r="U517" s="1"/>
  <c r="V519"/>
  <c r="V518" s="1"/>
  <c r="V517" s="1"/>
  <c r="W519"/>
  <c r="W518" s="1"/>
  <c r="W517" s="1"/>
  <c r="X519"/>
  <c r="X518" s="1"/>
  <c r="X517" s="1"/>
  <c r="Y519"/>
  <c r="Y518" s="1"/>
  <c r="Y517" s="1"/>
  <c r="Z519"/>
  <c r="Z518" s="1"/>
  <c r="Z517" s="1"/>
  <c r="AA519"/>
  <c r="AA518" s="1"/>
  <c r="AA517" s="1"/>
  <c r="AB519"/>
  <c r="AB518" s="1"/>
  <c r="AB517" s="1"/>
  <c r="K513"/>
  <c r="K512" s="1"/>
  <c r="M513"/>
  <c r="M512" s="1"/>
  <c r="N513"/>
  <c r="N512" s="1"/>
  <c r="O513"/>
  <c r="O512" s="1"/>
  <c r="P513"/>
  <c r="P512" s="1"/>
  <c r="Q513"/>
  <c r="Q512" s="1"/>
  <c r="R513"/>
  <c r="R512" s="1"/>
  <c r="S513"/>
  <c r="S512" s="1"/>
  <c r="T513"/>
  <c r="T512" s="1"/>
  <c r="U513"/>
  <c r="U512" s="1"/>
  <c r="V513"/>
  <c r="V512" s="1"/>
  <c r="W513"/>
  <c r="W512" s="1"/>
  <c r="X513"/>
  <c r="X512" s="1"/>
  <c r="Y513"/>
  <c r="Y512" s="1"/>
  <c r="Z513"/>
  <c r="Z512" s="1"/>
  <c r="AA513"/>
  <c r="AA512" s="1"/>
  <c r="AB513"/>
  <c r="AB512" s="1"/>
  <c r="M510"/>
  <c r="M509" s="1"/>
  <c r="M508" s="1"/>
  <c r="N510"/>
  <c r="N509" s="1"/>
  <c r="N508" s="1"/>
  <c r="O510"/>
  <c r="O509" s="1"/>
  <c r="O508" s="1"/>
  <c r="P510"/>
  <c r="P509" s="1"/>
  <c r="P508" s="1"/>
  <c r="Q510"/>
  <c r="Q509" s="1"/>
  <c r="Q508" s="1"/>
  <c r="R510"/>
  <c r="R509" s="1"/>
  <c r="R508" s="1"/>
  <c r="S510"/>
  <c r="S509" s="1"/>
  <c r="S508" s="1"/>
  <c r="T510"/>
  <c r="T509" s="1"/>
  <c r="T508" s="1"/>
  <c r="U510"/>
  <c r="U509" s="1"/>
  <c r="U508" s="1"/>
  <c r="V510"/>
  <c r="V509" s="1"/>
  <c r="V508" s="1"/>
  <c r="W510"/>
  <c r="W509" s="1"/>
  <c r="W508" s="1"/>
  <c r="X510"/>
  <c r="X509" s="1"/>
  <c r="X508" s="1"/>
  <c r="Y510"/>
  <c r="Y509" s="1"/>
  <c r="Y508" s="1"/>
  <c r="Z510"/>
  <c r="Z509" s="1"/>
  <c r="Z508" s="1"/>
  <c r="AA510"/>
  <c r="AA509" s="1"/>
  <c r="AA508" s="1"/>
  <c r="AB510"/>
  <c r="AB509" s="1"/>
  <c r="AB508" s="1"/>
  <c r="J506"/>
  <c r="J505" s="1"/>
  <c r="K506"/>
  <c r="K505" s="1"/>
  <c r="M506"/>
  <c r="M505" s="1"/>
  <c r="N506"/>
  <c r="N505" s="1"/>
  <c r="O506"/>
  <c r="O505" s="1"/>
  <c r="P506"/>
  <c r="P505" s="1"/>
  <c r="Q506"/>
  <c r="Q505" s="1"/>
  <c r="R506"/>
  <c r="R505" s="1"/>
  <c r="S506"/>
  <c r="S505" s="1"/>
  <c r="T506"/>
  <c r="T505" s="1"/>
  <c r="U506"/>
  <c r="U505" s="1"/>
  <c r="V506"/>
  <c r="V505" s="1"/>
  <c r="W506"/>
  <c r="W505" s="1"/>
  <c r="X506"/>
  <c r="X505" s="1"/>
  <c r="Y506"/>
  <c r="Y505" s="1"/>
  <c r="Z506"/>
  <c r="Z505" s="1"/>
  <c r="AA506"/>
  <c r="AA505" s="1"/>
  <c r="AB506"/>
  <c r="AB505" s="1"/>
  <c r="J491"/>
  <c r="J490" s="1"/>
  <c r="J489" s="1"/>
  <c r="M491"/>
  <c r="M490" s="1"/>
  <c r="M489" s="1"/>
  <c r="N491"/>
  <c r="N490" s="1"/>
  <c r="N489" s="1"/>
  <c r="O491"/>
  <c r="O490" s="1"/>
  <c r="O489" s="1"/>
  <c r="P491"/>
  <c r="P490" s="1"/>
  <c r="P489" s="1"/>
  <c r="Q491"/>
  <c r="Q490" s="1"/>
  <c r="Q489" s="1"/>
  <c r="R491"/>
  <c r="R490" s="1"/>
  <c r="R489" s="1"/>
  <c r="S491"/>
  <c r="S490" s="1"/>
  <c r="S489" s="1"/>
  <c r="T491"/>
  <c r="T490" s="1"/>
  <c r="T489" s="1"/>
  <c r="U491"/>
  <c r="U490" s="1"/>
  <c r="U489" s="1"/>
  <c r="V491"/>
  <c r="V490" s="1"/>
  <c r="V489" s="1"/>
  <c r="W491"/>
  <c r="W490" s="1"/>
  <c r="W489" s="1"/>
  <c r="X491"/>
  <c r="X490" s="1"/>
  <c r="X489" s="1"/>
  <c r="Y491"/>
  <c r="Y490" s="1"/>
  <c r="Y489" s="1"/>
  <c r="Z491"/>
  <c r="Z490" s="1"/>
  <c r="Z489" s="1"/>
  <c r="AA491"/>
  <c r="AA490" s="1"/>
  <c r="AA489" s="1"/>
  <c r="AB491"/>
  <c r="AB490" s="1"/>
  <c r="AB489" s="1"/>
  <c r="J470"/>
  <c r="J469" s="1"/>
  <c r="K470"/>
  <c r="K469" s="1"/>
  <c r="M470"/>
  <c r="M469" s="1"/>
  <c r="N470"/>
  <c r="N469" s="1"/>
  <c r="O470"/>
  <c r="O469" s="1"/>
  <c r="P470"/>
  <c r="P469" s="1"/>
  <c r="Q470"/>
  <c r="Q469" s="1"/>
  <c r="R470"/>
  <c r="R469" s="1"/>
  <c r="S470"/>
  <c r="S469" s="1"/>
  <c r="T470"/>
  <c r="T469" s="1"/>
  <c r="U470"/>
  <c r="U469" s="1"/>
  <c r="V470"/>
  <c r="V469" s="1"/>
  <c r="W470"/>
  <c r="W469" s="1"/>
  <c r="X470"/>
  <c r="X469" s="1"/>
  <c r="Y470"/>
  <c r="Y469" s="1"/>
  <c r="Z470"/>
  <c r="Z469" s="1"/>
  <c r="AA470"/>
  <c r="AA469" s="1"/>
  <c r="AB470"/>
  <c r="AB469" s="1"/>
  <c r="J458"/>
  <c r="J457" s="1"/>
  <c r="J456" s="1"/>
  <c r="M458"/>
  <c r="M457" s="1"/>
  <c r="M456" s="1"/>
  <c r="N458"/>
  <c r="N457" s="1"/>
  <c r="N456" s="1"/>
  <c r="O458"/>
  <c r="O457" s="1"/>
  <c r="O456" s="1"/>
  <c r="P458"/>
  <c r="P457" s="1"/>
  <c r="P456" s="1"/>
  <c r="Q458"/>
  <c r="Q457" s="1"/>
  <c r="Q456" s="1"/>
  <c r="R458"/>
  <c r="R457" s="1"/>
  <c r="R456" s="1"/>
  <c r="S458"/>
  <c r="S457" s="1"/>
  <c r="S456" s="1"/>
  <c r="T458"/>
  <c r="T457" s="1"/>
  <c r="T456" s="1"/>
  <c r="U458"/>
  <c r="U457" s="1"/>
  <c r="U456" s="1"/>
  <c r="V458"/>
  <c r="V457" s="1"/>
  <c r="V456" s="1"/>
  <c r="W458"/>
  <c r="W457" s="1"/>
  <c r="W456" s="1"/>
  <c r="X458"/>
  <c r="X457" s="1"/>
  <c r="X456" s="1"/>
  <c r="Y458"/>
  <c r="Y457" s="1"/>
  <c r="Y456" s="1"/>
  <c r="Z458"/>
  <c r="Z457" s="1"/>
  <c r="Z456" s="1"/>
  <c r="AA458"/>
  <c r="AA457" s="1"/>
  <c r="AA456" s="1"/>
  <c r="AB458"/>
  <c r="AB457" s="1"/>
  <c r="AB456" s="1"/>
  <c r="M444"/>
  <c r="M443" s="1"/>
  <c r="N444"/>
  <c r="N443" s="1"/>
  <c r="O444"/>
  <c r="O443" s="1"/>
  <c r="P444"/>
  <c r="P443" s="1"/>
  <c r="Q444"/>
  <c r="Q443" s="1"/>
  <c r="R444"/>
  <c r="R443" s="1"/>
  <c r="S444"/>
  <c r="S443" s="1"/>
  <c r="T444"/>
  <c r="T443" s="1"/>
  <c r="U444"/>
  <c r="U443" s="1"/>
  <c r="V444"/>
  <c r="V443" s="1"/>
  <c r="W444"/>
  <c r="W443" s="1"/>
  <c r="X444"/>
  <c r="X443" s="1"/>
  <c r="Y444"/>
  <c r="Y443" s="1"/>
  <c r="Z444"/>
  <c r="Z443" s="1"/>
  <c r="AA444"/>
  <c r="AA443" s="1"/>
  <c r="AB444"/>
  <c r="AB443" s="1"/>
  <c r="J441"/>
  <c r="J440" s="1"/>
  <c r="J439" s="1"/>
  <c r="K441"/>
  <c r="K440" s="1"/>
  <c r="K439" s="1"/>
  <c r="M441"/>
  <c r="M440" s="1"/>
  <c r="M439" s="1"/>
  <c r="N441"/>
  <c r="N440" s="1"/>
  <c r="N439" s="1"/>
  <c r="O441"/>
  <c r="O440" s="1"/>
  <c r="O439" s="1"/>
  <c r="P441"/>
  <c r="P440" s="1"/>
  <c r="P439" s="1"/>
  <c r="Q441"/>
  <c r="Q440" s="1"/>
  <c r="Q439" s="1"/>
  <c r="R441"/>
  <c r="R440" s="1"/>
  <c r="R439" s="1"/>
  <c r="S441"/>
  <c r="S440" s="1"/>
  <c r="S439" s="1"/>
  <c r="T441"/>
  <c r="T440" s="1"/>
  <c r="T439" s="1"/>
  <c r="U441"/>
  <c r="U440" s="1"/>
  <c r="U439" s="1"/>
  <c r="V441"/>
  <c r="V440" s="1"/>
  <c r="V439" s="1"/>
  <c r="W441"/>
  <c r="W440" s="1"/>
  <c r="W439" s="1"/>
  <c r="X441"/>
  <c r="X440" s="1"/>
  <c r="X439" s="1"/>
  <c r="Y441"/>
  <c r="Y440" s="1"/>
  <c r="Y439" s="1"/>
  <c r="Z441"/>
  <c r="Z440" s="1"/>
  <c r="Z439" s="1"/>
  <c r="AA441"/>
  <c r="AA440" s="1"/>
  <c r="AA439" s="1"/>
  <c r="AB441"/>
  <c r="AB440" s="1"/>
  <c r="AB439" s="1"/>
  <c r="J437"/>
  <c r="J436" s="1"/>
  <c r="J435" s="1"/>
  <c r="M437"/>
  <c r="M436" s="1"/>
  <c r="M435" s="1"/>
  <c r="N437"/>
  <c r="N436" s="1"/>
  <c r="N435" s="1"/>
  <c r="O437"/>
  <c r="O436" s="1"/>
  <c r="O435" s="1"/>
  <c r="P437"/>
  <c r="P436" s="1"/>
  <c r="P435" s="1"/>
  <c r="Q437"/>
  <c r="Q436" s="1"/>
  <c r="Q435" s="1"/>
  <c r="R437"/>
  <c r="R436" s="1"/>
  <c r="R435" s="1"/>
  <c r="S437"/>
  <c r="S436" s="1"/>
  <c r="S435" s="1"/>
  <c r="T437"/>
  <c r="T436" s="1"/>
  <c r="T435" s="1"/>
  <c r="U437"/>
  <c r="U436" s="1"/>
  <c r="U435" s="1"/>
  <c r="V437"/>
  <c r="V436" s="1"/>
  <c r="V435" s="1"/>
  <c r="W437"/>
  <c r="W436" s="1"/>
  <c r="W435" s="1"/>
  <c r="X437"/>
  <c r="X436" s="1"/>
  <c r="X435" s="1"/>
  <c r="Y437"/>
  <c r="Y436" s="1"/>
  <c r="Y435" s="1"/>
  <c r="Z437"/>
  <c r="Z436" s="1"/>
  <c r="Z435" s="1"/>
  <c r="AA437"/>
  <c r="AA436" s="1"/>
  <c r="AA435" s="1"/>
  <c r="AB437"/>
  <c r="AB436" s="1"/>
  <c r="AB435" s="1"/>
  <c r="J412"/>
  <c r="J411" s="1"/>
  <c r="J410" s="1"/>
  <c r="K412"/>
  <c r="K411" s="1"/>
  <c r="K410" s="1"/>
  <c r="M412"/>
  <c r="M411" s="1"/>
  <c r="M410" s="1"/>
  <c r="N412"/>
  <c r="N411" s="1"/>
  <c r="N410" s="1"/>
  <c r="O412"/>
  <c r="O411" s="1"/>
  <c r="O410" s="1"/>
  <c r="P412"/>
  <c r="P411" s="1"/>
  <c r="P410" s="1"/>
  <c r="Q412"/>
  <c r="Q411" s="1"/>
  <c r="Q410" s="1"/>
  <c r="R412"/>
  <c r="R411" s="1"/>
  <c r="R410" s="1"/>
  <c r="S412"/>
  <c r="S411" s="1"/>
  <c r="S410" s="1"/>
  <c r="T412"/>
  <c r="T411" s="1"/>
  <c r="T410" s="1"/>
  <c r="U412"/>
  <c r="U411" s="1"/>
  <c r="U410" s="1"/>
  <c r="V412"/>
  <c r="V411" s="1"/>
  <c r="V410" s="1"/>
  <c r="W412"/>
  <c r="W411" s="1"/>
  <c r="W410" s="1"/>
  <c r="X412"/>
  <c r="X411" s="1"/>
  <c r="X410" s="1"/>
  <c r="Y412"/>
  <c r="Y411" s="1"/>
  <c r="Y410" s="1"/>
  <c r="Z412"/>
  <c r="Z411" s="1"/>
  <c r="Z410" s="1"/>
  <c r="AA412"/>
  <c r="AA411" s="1"/>
  <c r="AA410" s="1"/>
  <c r="AB412"/>
  <c r="AB411" s="1"/>
  <c r="AB410" s="1"/>
  <c r="J408"/>
  <c r="J407" s="1"/>
  <c r="J406" s="1"/>
  <c r="M408"/>
  <c r="M407" s="1"/>
  <c r="M406" s="1"/>
  <c r="N408"/>
  <c r="N407" s="1"/>
  <c r="N406" s="1"/>
  <c r="O408"/>
  <c r="O407" s="1"/>
  <c r="O406" s="1"/>
  <c r="P408"/>
  <c r="P407" s="1"/>
  <c r="P406" s="1"/>
  <c r="Q408"/>
  <c r="Q407" s="1"/>
  <c r="Q406" s="1"/>
  <c r="R408"/>
  <c r="R407" s="1"/>
  <c r="R406" s="1"/>
  <c r="S408"/>
  <c r="S407" s="1"/>
  <c r="S406" s="1"/>
  <c r="T408"/>
  <c r="T407" s="1"/>
  <c r="T406" s="1"/>
  <c r="U408"/>
  <c r="U407" s="1"/>
  <c r="U406" s="1"/>
  <c r="V408"/>
  <c r="V407" s="1"/>
  <c r="V406" s="1"/>
  <c r="W408"/>
  <c r="W407" s="1"/>
  <c r="W406" s="1"/>
  <c r="X408"/>
  <c r="X407" s="1"/>
  <c r="X406" s="1"/>
  <c r="Y408"/>
  <c r="Y407" s="1"/>
  <c r="Y406" s="1"/>
  <c r="Z408"/>
  <c r="Z407" s="1"/>
  <c r="Z406" s="1"/>
  <c r="AA408"/>
  <c r="AA407" s="1"/>
  <c r="AA406" s="1"/>
  <c r="AB408"/>
  <c r="AB407" s="1"/>
  <c r="AB406" s="1"/>
  <c r="I404"/>
  <c r="I403" s="1"/>
  <c r="I402" s="1"/>
  <c r="K404"/>
  <c r="K403" s="1"/>
  <c r="K402" s="1"/>
  <c r="M404"/>
  <c r="M403" s="1"/>
  <c r="M402" s="1"/>
  <c r="N404"/>
  <c r="N403" s="1"/>
  <c r="N402" s="1"/>
  <c r="O404"/>
  <c r="O403" s="1"/>
  <c r="O402" s="1"/>
  <c r="P404"/>
  <c r="P403" s="1"/>
  <c r="P402" s="1"/>
  <c r="Q404"/>
  <c r="Q403" s="1"/>
  <c r="Q402" s="1"/>
  <c r="R404"/>
  <c r="R403" s="1"/>
  <c r="R402" s="1"/>
  <c r="S404"/>
  <c r="S403" s="1"/>
  <c r="S402" s="1"/>
  <c r="T404"/>
  <c r="T403" s="1"/>
  <c r="T402" s="1"/>
  <c r="U404"/>
  <c r="U403" s="1"/>
  <c r="U402" s="1"/>
  <c r="V404"/>
  <c r="V403" s="1"/>
  <c r="V402" s="1"/>
  <c r="W404"/>
  <c r="W403" s="1"/>
  <c r="W402" s="1"/>
  <c r="X404"/>
  <c r="X403" s="1"/>
  <c r="X402" s="1"/>
  <c r="Y404"/>
  <c r="Y403" s="1"/>
  <c r="Y402" s="1"/>
  <c r="Z404"/>
  <c r="Z403" s="1"/>
  <c r="Z402" s="1"/>
  <c r="AA404"/>
  <c r="AA403" s="1"/>
  <c r="AA402" s="1"/>
  <c r="AB404"/>
  <c r="AB403" s="1"/>
  <c r="AB402" s="1"/>
  <c r="I396"/>
  <c r="I395" s="1"/>
  <c r="I394" s="1"/>
  <c r="J396"/>
  <c r="J395" s="1"/>
  <c r="J394" s="1"/>
  <c r="K396"/>
  <c r="K395" s="1"/>
  <c r="K394" s="1"/>
  <c r="M396"/>
  <c r="M395" s="1"/>
  <c r="M394" s="1"/>
  <c r="N396"/>
  <c r="N395" s="1"/>
  <c r="N394" s="1"/>
  <c r="O396"/>
  <c r="O395" s="1"/>
  <c r="O394" s="1"/>
  <c r="P396"/>
  <c r="P395" s="1"/>
  <c r="P394" s="1"/>
  <c r="Q396"/>
  <c r="Q395" s="1"/>
  <c r="Q394" s="1"/>
  <c r="R396"/>
  <c r="R395" s="1"/>
  <c r="R394" s="1"/>
  <c r="S396"/>
  <c r="S395" s="1"/>
  <c r="S394" s="1"/>
  <c r="T396"/>
  <c r="T395" s="1"/>
  <c r="T394" s="1"/>
  <c r="U396"/>
  <c r="U395" s="1"/>
  <c r="U394" s="1"/>
  <c r="V396"/>
  <c r="V395" s="1"/>
  <c r="V394" s="1"/>
  <c r="W396"/>
  <c r="W395" s="1"/>
  <c r="W394" s="1"/>
  <c r="X396"/>
  <c r="X395" s="1"/>
  <c r="X394" s="1"/>
  <c r="Y396"/>
  <c r="Y395" s="1"/>
  <c r="Y394" s="1"/>
  <c r="Z396"/>
  <c r="Z395" s="1"/>
  <c r="Z394" s="1"/>
  <c r="AA396"/>
  <c r="AA395" s="1"/>
  <c r="AA394" s="1"/>
  <c r="AB396"/>
  <c r="AB395" s="1"/>
  <c r="AB394" s="1"/>
  <c r="M388"/>
  <c r="M387" s="1"/>
  <c r="N388"/>
  <c r="N387" s="1"/>
  <c r="O388"/>
  <c r="O387" s="1"/>
  <c r="P388"/>
  <c r="P387" s="1"/>
  <c r="Q388"/>
  <c r="Q387" s="1"/>
  <c r="R388"/>
  <c r="R387" s="1"/>
  <c r="S388"/>
  <c r="S387" s="1"/>
  <c r="T388"/>
  <c r="T387" s="1"/>
  <c r="U388"/>
  <c r="U387" s="1"/>
  <c r="V388"/>
  <c r="V387" s="1"/>
  <c r="W388"/>
  <c r="W387" s="1"/>
  <c r="X388"/>
  <c r="X387" s="1"/>
  <c r="Y388"/>
  <c r="Y387" s="1"/>
  <c r="Z388"/>
  <c r="Z387" s="1"/>
  <c r="AA388"/>
  <c r="AA387" s="1"/>
  <c r="AB388"/>
  <c r="AB387" s="1"/>
  <c r="J356"/>
  <c r="J355" s="1"/>
  <c r="J354" s="1"/>
  <c r="J337" s="1"/>
  <c r="M356"/>
  <c r="M355" s="1"/>
  <c r="M354" s="1"/>
  <c r="M337" s="1"/>
  <c r="N356"/>
  <c r="N355" s="1"/>
  <c r="N354" s="1"/>
  <c r="N337" s="1"/>
  <c r="O356"/>
  <c r="O355" s="1"/>
  <c r="O354" s="1"/>
  <c r="O337" s="1"/>
  <c r="P356"/>
  <c r="P355" s="1"/>
  <c r="P354" s="1"/>
  <c r="P337" s="1"/>
  <c r="Q356"/>
  <c r="Q355" s="1"/>
  <c r="Q354" s="1"/>
  <c r="Q337" s="1"/>
  <c r="R356"/>
  <c r="R355" s="1"/>
  <c r="R354" s="1"/>
  <c r="R337" s="1"/>
  <c r="S356"/>
  <c r="S355" s="1"/>
  <c r="S354" s="1"/>
  <c r="S337" s="1"/>
  <c r="T356"/>
  <c r="T355" s="1"/>
  <c r="T354" s="1"/>
  <c r="T337" s="1"/>
  <c r="U356"/>
  <c r="U355" s="1"/>
  <c r="U354" s="1"/>
  <c r="U337" s="1"/>
  <c r="V356"/>
  <c r="V355" s="1"/>
  <c r="V354" s="1"/>
  <c r="V337" s="1"/>
  <c r="W356"/>
  <c r="W355" s="1"/>
  <c r="W354" s="1"/>
  <c r="W337" s="1"/>
  <c r="X356"/>
  <c r="X355" s="1"/>
  <c r="X354" s="1"/>
  <c r="X337" s="1"/>
  <c r="Y356"/>
  <c r="Y355" s="1"/>
  <c r="Y354" s="1"/>
  <c r="Y337" s="1"/>
  <c r="Z356"/>
  <c r="Z355" s="1"/>
  <c r="Z354" s="1"/>
  <c r="Z337" s="1"/>
  <c r="AA356"/>
  <c r="AA355" s="1"/>
  <c r="AA354" s="1"/>
  <c r="AA337" s="1"/>
  <c r="AB356"/>
  <c r="AB355" s="1"/>
  <c r="AB354" s="1"/>
  <c r="AB337" s="1"/>
  <c r="J335"/>
  <c r="J334" s="1"/>
  <c r="J333" s="1"/>
  <c r="K335"/>
  <c r="K334" s="1"/>
  <c r="K333" s="1"/>
  <c r="M335"/>
  <c r="M334" s="1"/>
  <c r="M333" s="1"/>
  <c r="N335"/>
  <c r="N334" s="1"/>
  <c r="N333" s="1"/>
  <c r="O335"/>
  <c r="O334" s="1"/>
  <c r="O333" s="1"/>
  <c r="P335"/>
  <c r="P334" s="1"/>
  <c r="P333" s="1"/>
  <c r="Q335"/>
  <c r="Q334" s="1"/>
  <c r="Q333" s="1"/>
  <c r="R335"/>
  <c r="R334" s="1"/>
  <c r="R333" s="1"/>
  <c r="S335"/>
  <c r="S334" s="1"/>
  <c r="S333" s="1"/>
  <c r="T335"/>
  <c r="T334" s="1"/>
  <c r="T333" s="1"/>
  <c r="U335"/>
  <c r="U334" s="1"/>
  <c r="U333" s="1"/>
  <c r="V335"/>
  <c r="V334" s="1"/>
  <c r="V333" s="1"/>
  <c r="W335"/>
  <c r="W334" s="1"/>
  <c r="W333" s="1"/>
  <c r="X335"/>
  <c r="X334" s="1"/>
  <c r="X333" s="1"/>
  <c r="Y335"/>
  <c r="Y334" s="1"/>
  <c r="Y333" s="1"/>
  <c r="Z335"/>
  <c r="Z334" s="1"/>
  <c r="Z333" s="1"/>
  <c r="AA335"/>
  <c r="AA334" s="1"/>
  <c r="AA333" s="1"/>
  <c r="AB335"/>
  <c r="AB334" s="1"/>
  <c r="AB333" s="1"/>
  <c r="I331"/>
  <c r="I330" s="1"/>
  <c r="I329" s="1"/>
  <c r="J331"/>
  <c r="J330" s="1"/>
  <c r="J329" s="1"/>
  <c r="K331"/>
  <c r="K330" s="1"/>
  <c r="K329" s="1"/>
  <c r="M331"/>
  <c r="M330" s="1"/>
  <c r="M329" s="1"/>
  <c r="N331"/>
  <c r="N330" s="1"/>
  <c r="N329" s="1"/>
  <c r="O331"/>
  <c r="O330" s="1"/>
  <c r="O329" s="1"/>
  <c r="P331"/>
  <c r="P330" s="1"/>
  <c r="P329" s="1"/>
  <c r="Q331"/>
  <c r="Q330" s="1"/>
  <c r="Q329" s="1"/>
  <c r="R331"/>
  <c r="R330" s="1"/>
  <c r="R329" s="1"/>
  <c r="S331"/>
  <c r="S330" s="1"/>
  <c r="S329" s="1"/>
  <c r="T331"/>
  <c r="T330" s="1"/>
  <c r="T329" s="1"/>
  <c r="U331"/>
  <c r="U330" s="1"/>
  <c r="U329" s="1"/>
  <c r="V331"/>
  <c r="V330" s="1"/>
  <c r="V329" s="1"/>
  <c r="W331"/>
  <c r="W330" s="1"/>
  <c r="W329" s="1"/>
  <c r="X331"/>
  <c r="X330" s="1"/>
  <c r="X329" s="1"/>
  <c r="Y331"/>
  <c r="Y330" s="1"/>
  <c r="Y329" s="1"/>
  <c r="Z331"/>
  <c r="Z330" s="1"/>
  <c r="Z329" s="1"/>
  <c r="AA331"/>
  <c r="AA330" s="1"/>
  <c r="AA329" s="1"/>
  <c r="AB331"/>
  <c r="AB330" s="1"/>
  <c r="AB329" s="1"/>
  <c r="K315"/>
  <c r="K314" s="1"/>
  <c r="K313" s="1"/>
  <c r="K312" s="1"/>
  <c r="M315"/>
  <c r="M314" s="1"/>
  <c r="N315"/>
  <c r="N314" s="1"/>
  <c r="O315"/>
  <c r="O314" s="1"/>
  <c r="P315"/>
  <c r="P314" s="1"/>
  <c r="Q315"/>
  <c r="Q314" s="1"/>
  <c r="R315"/>
  <c r="R314" s="1"/>
  <c r="S315"/>
  <c r="S314" s="1"/>
  <c r="S313" s="1"/>
  <c r="S312" s="1"/>
  <c r="T315"/>
  <c r="T314" s="1"/>
  <c r="U315"/>
  <c r="U314" s="1"/>
  <c r="V315"/>
  <c r="V314" s="1"/>
  <c r="W315"/>
  <c r="W314" s="1"/>
  <c r="W313" s="1"/>
  <c r="W312" s="1"/>
  <c r="X315"/>
  <c r="X314" s="1"/>
  <c r="Y315"/>
  <c r="Y314" s="1"/>
  <c r="Z315"/>
  <c r="Z314" s="1"/>
  <c r="AA315"/>
  <c r="AA314" s="1"/>
  <c r="AA313" s="1"/>
  <c r="AA312" s="1"/>
  <c r="AB315"/>
  <c r="AB314" s="1"/>
  <c r="K308"/>
  <c r="K307" s="1"/>
  <c r="M308"/>
  <c r="M307" s="1"/>
  <c r="N308"/>
  <c r="N307" s="1"/>
  <c r="O308"/>
  <c r="O307" s="1"/>
  <c r="P308"/>
  <c r="P307" s="1"/>
  <c r="Q308"/>
  <c r="Q307" s="1"/>
  <c r="R308"/>
  <c r="R307" s="1"/>
  <c r="S308"/>
  <c r="S307" s="1"/>
  <c r="T308"/>
  <c r="T307" s="1"/>
  <c r="U308"/>
  <c r="U307" s="1"/>
  <c r="V308"/>
  <c r="V307" s="1"/>
  <c r="W308"/>
  <c r="W307" s="1"/>
  <c r="X308"/>
  <c r="X307" s="1"/>
  <c r="Y308"/>
  <c r="Y307" s="1"/>
  <c r="Z308"/>
  <c r="Z307" s="1"/>
  <c r="AA308"/>
  <c r="AA307" s="1"/>
  <c r="AB308"/>
  <c r="AB307" s="1"/>
  <c r="M302"/>
  <c r="M301" s="1"/>
  <c r="N302"/>
  <c r="N301" s="1"/>
  <c r="O302"/>
  <c r="O301" s="1"/>
  <c r="P302"/>
  <c r="P301" s="1"/>
  <c r="Q302"/>
  <c r="Q301" s="1"/>
  <c r="R302"/>
  <c r="R301" s="1"/>
  <c r="S302"/>
  <c r="S301" s="1"/>
  <c r="T302"/>
  <c r="T301" s="1"/>
  <c r="U302"/>
  <c r="U301" s="1"/>
  <c r="V302"/>
  <c r="V301" s="1"/>
  <c r="W302"/>
  <c r="W301" s="1"/>
  <c r="X302"/>
  <c r="X301" s="1"/>
  <c r="Y302"/>
  <c r="Y301" s="1"/>
  <c r="Z302"/>
  <c r="Z301" s="1"/>
  <c r="AA302"/>
  <c r="AA301" s="1"/>
  <c r="AB302"/>
  <c r="AB301" s="1"/>
  <c r="I265"/>
  <c r="I264" s="1"/>
  <c r="I263" s="1"/>
  <c r="J265"/>
  <c r="J264" s="1"/>
  <c r="J263" s="1"/>
  <c r="K265"/>
  <c r="K264" s="1"/>
  <c r="K263" s="1"/>
  <c r="M265"/>
  <c r="M264" s="1"/>
  <c r="M263" s="1"/>
  <c r="N265"/>
  <c r="N264" s="1"/>
  <c r="N263" s="1"/>
  <c r="O265"/>
  <c r="O264" s="1"/>
  <c r="O263" s="1"/>
  <c r="P265"/>
  <c r="P264" s="1"/>
  <c r="P263" s="1"/>
  <c r="Q265"/>
  <c r="Q264" s="1"/>
  <c r="Q263" s="1"/>
  <c r="R265"/>
  <c r="R264" s="1"/>
  <c r="R263" s="1"/>
  <c r="S265"/>
  <c r="S264" s="1"/>
  <c r="S263" s="1"/>
  <c r="T265"/>
  <c r="T264" s="1"/>
  <c r="T263" s="1"/>
  <c r="U265"/>
  <c r="U264" s="1"/>
  <c r="U263" s="1"/>
  <c r="V265"/>
  <c r="V264" s="1"/>
  <c r="V263" s="1"/>
  <c r="W265"/>
  <c r="W264" s="1"/>
  <c r="W263" s="1"/>
  <c r="X265"/>
  <c r="X264" s="1"/>
  <c r="X263" s="1"/>
  <c r="Y265"/>
  <c r="Y264" s="1"/>
  <c r="Y263" s="1"/>
  <c r="Z265"/>
  <c r="Z264" s="1"/>
  <c r="Z263" s="1"/>
  <c r="AA265"/>
  <c r="AA264" s="1"/>
  <c r="AA263" s="1"/>
  <c r="AB265"/>
  <c r="AB264" s="1"/>
  <c r="AB263" s="1"/>
  <c r="I261"/>
  <c r="J261"/>
  <c r="M261"/>
  <c r="N261"/>
  <c r="O261"/>
  <c r="P261"/>
  <c r="Q261"/>
  <c r="R261"/>
  <c r="S261"/>
  <c r="T261"/>
  <c r="U261"/>
  <c r="V261"/>
  <c r="W261"/>
  <c r="X261"/>
  <c r="Y261"/>
  <c r="Z261"/>
  <c r="AA261"/>
  <c r="AB261"/>
  <c r="I259"/>
  <c r="J259"/>
  <c r="K259"/>
  <c r="M259"/>
  <c r="N259"/>
  <c r="O259"/>
  <c r="P259"/>
  <c r="Q259"/>
  <c r="R259"/>
  <c r="S259"/>
  <c r="T259"/>
  <c r="U259"/>
  <c r="V259"/>
  <c r="W259"/>
  <c r="X259"/>
  <c r="Y259"/>
  <c r="Z259"/>
  <c r="AA259"/>
  <c r="AB259"/>
  <c r="I247"/>
  <c r="I246" s="1"/>
  <c r="J247"/>
  <c r="J246" s="1"/>
  <c r="M247"/>
  <c r="M246" s="1"/>
  <c r="N247"/>
  <c r="N246" s="1"/>
  <c r="O247"/>
  <c r="O246" s="1"/>
  <c r="P247"/>
  <c r="P246" s="1"/>
  <c r="Q247"/>
  <c r="Q246" s="1"/>
  <c r="R247"/>
  <c r="R246" s="1"/>
  <c r="S247"/>
  <c r="S246" s="1"/>
  <c r="T247"/>
  <c r="T246" s="1"/>
  <c r="U247"/>
  <c r="U246" s="1"/>
  <c r="V247"/>
  <c r="V246" s="1"/>
  <c r="W247"/>
  <c r="W246" s="1"/>
  <c r="X247"/>
  <c r="X246" s="1"/>
  <c r="Y247"/>
  <c r="Y246" s="1"/>
  <c r="Z247"/>
  <c r="Z246" s="1"/>
  <c r="AA247"/>
  <c r="AA246" s="1"/>
  <c r="AB247"/>
  <c r="AB246" s="1"/>
  <c r="J240"/>
  <c r="J239" s="1"/>
  <c r="J238" s="1"/>
  <c r="K240"/>
  <c r="K239" s="1"/>
  <c r="K238" s="1"/>
  <c r="M240"/>
  <c r="M239" s="1"/>
  <c r="M238" s="1"/>
  <c r="N240"/>
  <c r="N239" s="1"/>
  <c r="N238" s="1"/>
  <c r="O240"/>
  <c r="O239" s="1"/>
  <c r="O238" s="1"/>
  <c r="P240"/>
  <c r="P239" s="1"/>
  <c r="P238" s="1"/>
  <c r="Q240"/>
  <c r="Q239" s="1"/>
  <c r="Q238" s="1"/>
  <c r="R240"/>
  <c r="R239" s="1"/>
  <c r="R238" s="1"/>
  <c r="S240"/>
  <c r="S239" s="1"/>
  <c r="S238" s="1"/>
  <c r="T240"/>
  <c r="T239" s="1"/>
  <c r="T238" s="1"/>
  <c r="U240"/>
  <c r="U239" s="1"/>
  <c r="U238" s="1"/>
  <c r="V240"/>
  <c r="V239" s="1"/>
  <c r="V238" s="1"/>
  <c r="W240"/>
  <c r="W239" s="1"/>
  <c r="W238" s="1"/>
  <c r="X240"/>
  <c r="X239" s="1"/>
  <c r="X238" s="1"/>
  <c r="Y240"/>
  <c r="Y239" s="1"/>
  <c r="Y238" s="1"/>
  <c r="Z240"/>
  <c r="Z239" s="1"/>
  <c r="Z238" s="1"/>
  <c r="AA240"/>
  <c r="AA239" s="1"/>
  <c r="AA238" s="1"/>
  <c r="AB240"/>
  <c r="AB239" s="1"/>
  <c r="AB238" s="1"/>
  <c r="J224"/>
  <c r="J223" s="1"/>
  <c r="M224"/>
  <c r="M223" s="1"/>
  <c r="N224"/>
  <c r="N223" s="1"/>
  <c r="O224"/>
  <c r="O223" s="1"/>
  <c r="P224"/>
  <c r="P223" s="1"/>
  <c r="Q224"/>
  <c r="Q223" s="1"/>
  <c r="R224"/>
  <c r="R223" s="1"/>
  <c r="S224"/>
  <c r="S223" s="1"/>
  <c r="T224"/>
  <c r="T223" s="1"/>
  <c r="U224"/>
  <c r="U223" s="1"/>
  <c r="V224"/>
  <c r="V223" s="1"/>
  <c r="W224"/>
  <c r="W223" s="1"/>
  <c r="X224"/>
  <c r="X223" s="1"/>
  <c r="Y224"/>
  <c r="Y223" s="1"/>
  <c r="Z224"/>
  <c r="Z223" s="1"/>
  <c r="AA224"/>
  <c r="AA223" s="1"/>
  <c r="AB224"/>
  <c r="AB223" s="1"/>
  <c r="J218"/>
  <c r="J217" s="1"/>
  <c r="M218"/>
  <c r="M217" s="1"/>
  <c r="N218"/>
  <c r="N217" s="1"/>
  <c r="O218"/>
  <c r="O217" s="1"/>
  <c r="P218"/>
  <c r="P217" s="1"/>
  <c r="Q218"/>
  <c r="Q217" s="1"/>
  <c r="R218"/>
  <c r="R217" s="1"/>
  <c r="S218"/>
  <c r="S217" s="1"/>
  <c r="T218"/>
  <c r="T217" s="1"/>
  <c r="U218"/>
  <c r="U217" s="1"/>
  <c r="V218"/>
  <c r="V217" s="1"/>
  <c r="W218"/>
  <c r="W217" s="1"/>
  <c r="X218"/>
  <c r="X217" s="1"/>
  <c r="Y218"/>
  <c r="Y217" s="1"/>
  <c r="Z218"/>
  <c r="Z217" s="1"/>
  <c r="AA218"/>
  <c r="AA217" s="1"/>
  <c r="AB218"/>
  <c r="AB217" s="1"/>
  <c r="H215"/>
  <c r="I215"/>
  <c r="J215"/>
  <c r="M215"/>
  <c r="N215"/>
  <c r="O215"/>
  <c r="P215"/>
  <c r="Q215"/>
  <c r="R215"/>
  <c r="S215"/>
  <c r="T215"/>
  <c r="U215"/>
  <c r="V215"/>
  <c r="W215"/>
  <c r="X215"/>
  <c r="Y215"/>
  <c r="Z215"/>
  <c r="AA215"/>
  <c r="AB215"/>
  <c r="J213"/>
  <c r="K213"/>
  <c r="M213"/>
  <c r="N213"/>
  <c r="O213"/>
  <c r="P213"/>
  <c r="Q213"/>
  <c r="R213"/>
  <c r="S213"/>
  <c r="T213"/>
  <c r="U213"/>
  <c r="V213"/>
  <c r="W213"/>
  <c r="X213"/>
  <c r="Y213"/>
  <c r="Z213"/>
  <c r="AA213"/>
  <c r="AB213"/>
  <c r="J210"/>
  <c r="M210"/>
  <c r="N210"/>
  <c r="O210"/>
  <c r="P210"/>
  <c r="Q210"/>
  <c r="R210"/>
  <c r="S210"/>
  <c r="T210"/>
  <c r="U210"/>
  <c r="V210"/>
  <c r="W210"/>
  <c r="X210"/>
  <c r="Y210"/>
  <c r="Z210"/>
  <c r="AA210"/>
  <c r="AB210"/>
  <c r="K202"/>
  <c r="M202"/>
  <c r="N202"/>
  <c r="O202"/>
  <c r="P202"/>
  <c r="Q202"/>
  <c r="R202"/>
  <c r="S202"/>
  <c r="T202"/>
  <c r="U202"/>
  <c r="V202"/>
  <c r="W202"/>
  <c r="X202"/>
  <c r="Y202"/>
  <c r="Z202"/>
  <c r="AA202"/>
  <c r="AB202"/>
  <c r="K195"/>
  <c r="M195"/>
  <c r="N195"/>
  <c r="O195"/>
  <c r="P195"/>
  <c r="Q195"/>
  <c r="R195"/>
  <c r="S195"/>
  <c r="T195"/>
  <c r="U195"/>
  <c r="V195"/>
  <c r="W195"/>
  <c r="X195"/>
  <c r="Y195"/>
  <c r="Z195"/>
  <c r="AA195"/>
  <c r="AB195"/>
  <c r="M191"/>
  <c r="M190" s="1"/>
  <c r="M189" s="1"/>
  <c r="N191"/>
  <c r="N190" s="1"/>
  <c r="N189" s="1"/>
  <c r="O191"/>
  <c r="O190" s="1"/>
  <c r="O189" s="1"/>
  <c r="P191"/>
  <c r="P190" s="1"/>
  <c r="P189" s="1"/>
  <c r="Q191"/>
  <c r="Q190" s="1"/>
  <c r="Q189" s="1"/>
  <c r="R191"/>
  <c r="R190" s="1"/>
  <c r="R189" s="1"/>
  <c r="S191"/>
  <c r="S190" s="1"/>
  <c r="S189" s="1"/>
  <c r="T191"/>
  <c r="T190" s="1"/>
  <c r="T189" s="1"/>
  <c r="U191"/>
  <c r="U190" s="1"/>
  <c r="U189" s="1"/>
  <c r="V191"/>
  <c r="V190" s="1"/>
  <c r="V189" s="1"/>
  <c r="W191"/>
  <c r="W190" s="1"/>
  <c r="W189" s="1"/>
  <c r="X191"/>
  <c r="X190" s="1"/>
  <c r="X189" s="1"/>
  <c r="Y191"/>
  <c r="Y190" s="1"/>
  <c r="Y189" s="1"/>
  <c r="Z191"/>
  <c r="Z190" s="1"/>
  <c r="Z189" s="1"/>
  <c r="AA191"/>
  <c r="AA190" s="1"/>
  <c r="AA189" s="1"/>
  <c r="AB191"/>
  <c r="AB190" s="1"/>
  <c r="AB189" s="1"/>
  <c r="J183"/>
  <c r="J182" s="1"/>
  <c r="J181" s="1"/>
  <c r="M183"/>
  <c r="M182" s="1"/>
  <c r="M181" s="1"/>
  <c r="N183"/>
  <c r="N182" s="1"/>
  <c r="N181" s="1"/>
  <c r="O183"/>
  <c r="O182" s="1"/>
  <c r="O181" s="1"/>
  <c r="P183"/>
  <c r="P182" s="1"/>
  <c r="P181" s="1"/>
  <c r="Q183"/>
  <c r="Q182" s="1"/>
  <c r="Q181" s="1"/>
  <c r="R183"/>
  <c r="R182" s="1"/>
  <c r="R181" s="1"/>
  <c r="S183"/>
  <c r="S182" s="1"/>
  <c r="S181" s="1"/>
  <c r="T183"/>
  <c r="T182" s="1"/>
  <c r="T181" s="1"/>
  <c r="U183"/>
  <c r="U182" s="1"/>
  <c r="U181" s="1"/>
  <c r="V183"/>
  <c r="V182" s="1"/>
  <c r="V181" s="1"/>
  <c r="W183"/>
  <c r="W182" s="1"/>
  <c r="W181" s="1"/>
  <c r="X183"/>
  <c r="X182" s="1"/>
  <c r="X181" s="1"/>
  <c r="Y183"/>
  <c r="Y182" s="1"/>
  <c r="Y181" s="1"/>
  <c r="Z183"/>
  <c r="Z182" s="1"/>
  <c r="Z181" s="1"/>
  <c r="AA183"/>
  <c r="AA182" s="1"/>
  <c r="AA181" s="1"/>
  <c r="AB183"/>
  <c r="AB182" s="1"/>
  <c r="AB181" s="1"/>
  <c r="K177"/>
  <c r="K176" s="1"/>
  <c r="K175" s="1"/>
  <c r="M177"/>
  <c r="M176" s="1"/>
  <c r="M175" s="1"/>
  <c r="N177"/>
  <c r="N176" s="1"/>
  <c r="N175" s="1"/>
  <c r="O177"/>
  <c r="O176" s="1"/>
  <c r="O175" s="1"/>
  <c r="P177"/>
  <c r="P176" s="1"/>
  <c r="P175" s="1"/>
  <c r="Q177"/>
  <c r="Q176" s="1"/>
  <c r="Q175" s="1"/>
  <c r="R177"/>
  <c r="R176" s="1"/>
  <c r="R175" s="1"/>
  <c r="S177"/>
  <c r="S176" s="1"/>
  <c r="S175" s="1"/>
  <c r="T177"/>
  <c r="T176" s="1"/>
  <c r="T175" s="1"/>
  <c r="U177"/>
  <c r="U176" s="1"/>
  <c r="U175" s="1"/>
  <c r="V177"/>
  <c r="V176" s="1"/>
  <c r="V175" s="1"/>
  <c r="W177"/>
  <c r="W176" s="1"/>
  <c r="W175" s="1"/>
  <c r="X177"/>
  <c r="X176" s="1"/>
  <c r="X175" s="1"/>
  <c r="Y177"/>
  <c r="Y176" s="1"/>
  <c r="Y175" s="1"/>
  <c r="Z177"/>
  <c r="Z176" s="1"/>
  <c r="Z175" s="1"/>
  <c r="AA177"/>
  <c r="AA176" s="1"/>
  <c r="AA175" s="1"/>
  <c r="AB177"/>
  <c r="AB176" s="1"/>
  <c r="AB175" s="1"/>
  <c r="K173"/>
  <c r="K172" s="1"/>
  <c r="K171" s="1"/>
  <c r="M173"/>
  <c r="M172" s="1"/>
  <c r="M171" s="1"/>
  <c r="N173"/>
  <c r="N172" s="1"/>
  <c r="N171" s="1"/>
  <c r="O173"/>
  <c r="O172" s="1"/>
  <c r="O171" s="1"/>
  <c r="P173"/>
  <c r="P172" s="1"/>
  <c r="P171" s="1"/>
  <c r="Q173"/>
  <c r="Q172" s="1"/>
  <c r="Q171" s="1"/>
  <c r="R173"/>
  <c r="R172" s="1"/>
  <c r="R171" s="1"/>
  <c r="S173"/>
  <c r="S172" s="1"/>
  <c r="S171" s="1"/>
  <c r="T173"/>
  <c r="T172" s="1"/>
  <c r="T171" s="1"/>
  <c r="U173"/>
  <c r="U172" s="1"/>
  <c r="U171" s="1"/>
  <c r="V173"/>
  <c r="V172" s="1"/>
  <c r="V171" s="1"/>
  <c r="W173"/>
  <c r="W172" s="1"/>
  <c r="W171" s="1"/>
  <c r="X173"/>
  <c r="X172" s="1"/>
  <c r="X171" s="1"/>
  <c r="Y173"/>
  <c r="Y172" s="1"/>
  <c r="Y171" s="1"/>
  <c r="Z173"/>
  <c r="Z172" s="1"/>
  <c r="Z171" s="1"/>
  <c r="AA173"/>
  <c r="AA172" s="1"/>
  <c r="AA171" s="1"/>
  <c r="AB173"/>
  <c r="AB172" s="1"/>
  <c r="AB171" s="1"/>
  <c r="J146"/>
  <c r="J145" s="1"/>
  <c r="J144" s="1"/>
  <c r="K146"/>
  <c r="K145" s="1"/>
  <c r="K144" s="1"/>
  <c r="M146"/>
  <c r="M145" s="1"/>
  <c r="M144" s="1"/>
  <c r="N146"/>
  <c r="N145" s="1"/>
  <c r="N144" s="1"/>
  <c r="O146"/>
  <c r="O145" s="1"/>
  <c r="O144" s="1"/>
  <c r="P146"/>
  <c r="P145" s="1"/>
  <c r="P144" s="1"/>
  <c r="Q146"/>
  <c r="Q145" s="1"/>
  <c r="Q144" s="1"/>
  <c r="R146"/>
  <c r="R145" s="1"/>
  <c r="R144" s="1"/>
  <c r="S146"/>
  <c r="S145" s="1"/>
  <c r="S144" s="1"/>
  <c r="T146"/>
  <c r="T145" s="1"/>
  <c r="T144" s="1"/>
  <c r="U146"/>
  <c r="U145" s="1"/>
  <c r="U144" s="1"/>
  <c r="V146"/>
  <c r="V145" s="1"/>
  <c r="V144" s="1"/>
  <c r="W146"/>
  <c r="W145" s="1"/>
  <c r="W144" s="1"/>
  <c r="X146"/>
  <c r="X145" s="1"/>
  <c r="X144" s="1"/>
  <c r="Y146"/>
  <c r="Y145" s="1"/>
  <c r="Y144" s="1"/>
  <c r="Z146"/>
  <c r="Z145" s="1"/>
  <c r="Z144" s="1"/>
  <c r="AA146"/>
  <c r="AA145" s="1"/>
  <c r="AA144" s="1"/>
  <c r="AB146"/>
  <c r="AB145" s="1"/>
  <c r="AB144" s="1"/>
  <c r="K136"/>
  <c r="K135" s="1"/>
  <c r="M136"/>
  <c r="M135" s="1"/>
  <c r="N136"/>
  <c r="N135" s="1"/>
  <c r="O136"/>
  <c r="O135" s="1"/>
  <c r="P136"/>
  <c r="P135" s="1"/>
  <c r="Q136"/>
  <c r="Q135" s="1"/>
  <c r="R136"/>
  <c r="R135" s="1"/>
  <c r="S136"/>
  <c r="S135" s="1"/>
  <c r="T136"/>
  <c r="T135" s="1"/>
  <c r="U136"/>
  <c r="U135" s="1"/>
  <c r="V136"/>
  <c r="V135" s="1"/>
  <c r="W136"/>
  <c r="W135" s="1"/>
  <c r="X136"/>
  <c r="X135" s="1"/>
  <c r="Y136"/>
  <c r="Y135" s="1"/>
  <c r="Z136"/>
  <c r="Z135" s="1"/>
  <c r="AA136"/>
  <c r="AA135" s="1"/>
  <c r="AB136"/>
  <c r="AB135" s="1"/>
  <c r="J133"/>
  <c r="J132" s="1"/>
  <c r="K133"/>
  <c r="K132" s="1"/>
  <c r="M133"/>
  <c r="M132" s="1"/>
  <c r="N133"/>
  <c r="N132" s="1"/>
  <c r="O133"/>
  <c r="O132" s="1"/>
  <c r="P133"/>
  <c r="P132" s="1"/>
  <c r="Q133"/>
  <c r="Q132" s="1"/>
  <c r="R133"/>
  <c r="R132" s="1"/>
  <c r="S133"/>
  <c r="S132" s="1"/>
  <c r="T133"/>
  <c r="T132" s="1"/>
  <c r="U133"/>
  <c r="U132" s="1"/>
  <c r="V133"/>
  <c r="V132" s="1"/>
  <c r="W133"/>
  <c r="W132" s="1"/>
  <c r="X133"/>
  <c r="X132" s="1"/>
  <c r="Y133"/>
  <c r="Y132" s="1"/>
  <c r="Z133"/>
  <c r="Z132" s="1"/>
  <c r="AA133"/>
  <c r="AA132" s="1"/>
  <c r="AB133"/>
  <c r="AB132" s="1"/>
  <c r="K126"/>
  <c r="K125" s="1"/>
  <c r="M126"/>
  <c r="M125" s="1"/>
  <c r="N126"/>
  <c r="N125" s="1"/>
  <c r="O126"/>
  <c r="O125" s="1"/>
  <c r="P126"/>
  <c r="P125" s="1"/>
  <c r="Q126"/>
  <c r="Q125" s="1"/>
  <c r="R126"/>
  <c r="R125" s="1"/>
  <c r="S126"/>
  <c r="S125" s="1"/>
  <c r="T126"/>
  <c r="T125" s="1"/>
  <c r="U126"/>
  <c r="U125" s="1"/>
  <c r="V126"/>
  <c r="V125" s="1"/>
  <c r="W126"/>
  <c r="W125" s="1"/>
  <c r="X126"/>
  <c r="X125" s="1"/>
  <c r="Y126"/>
  <c r="Y125" s="1"/>
  <c r="Z126"/>
  <c r="Z125" s="1"/>
  <c r="AA126"/>
  <c r="AA125" s="1"/>
  <c r="AB126"/>
  <c r="AB125" s="1"/>
  <c r="K120"/>
  <c r="K119" s="1"/>
  <c r="M120"/>
  <c r="M119" s="1"/>
  <c r="N120"/>
  <c r="O120"/>
  <c r="O119" s="1"/>
  <c r="P120"/>
  <c r="P119" s="1"/>
  <c r="Q120"/>
  <c r="Q119" s="1"/>
  <c r="R120"/>
  <c r="R119" s="1"/>
  <c r="S120"/>
  <c r="S119" s="1"/>
  <c r="T120"/>
  <c r="T119" s="1"/>
  <c r="U120"/>
  <c r="U119" s="1"/>
  <c r="V120"/>
  <c r="V119" s="1"/>
  <c r="W120"/>
  <c r="W119" s="1"/>
  <c r="X120"/>
  <c r="X119" s="1"/>
  <c r="Y120"/>
  <c r="Y119" s="1"/>
  <c r="Z120"/>
  <c r="Z119" s="1"/>
  <c r="AA120"/>
  <c r="AA119" s="1"/>
  <c r="AB120"/>
  <c r="AB119" s="1"/>
  <c r="M109"/>
  <c r="M105" s="1"/>
  <c r="N109"/>
  <c r="Q109"/>
  <c r="Q105" s="1"/>
  <c r="R109"/>
  <c r="S109"/>
  <c r="S105" s="1"/>
  <c r="T110"/>
  <c r="T109" s="1"/>
  <c r="U110"/>
  <c r="U109" s="1"/>
  <c r="U105" s="1"/>
  <c r="V110"/>
  <c r="V109" s="1"/>
  <c r="W110"/>
  <c r="W109" s="1"/>
  <c r="W105" s="1"/>
  <c r="X110"/>
  <c r="X109" s="1"/>
  <c r="Y110"/>
  <c r="Y109" s="1"/>
  <c r="Z110"/>
  <c r="Z109" s="1"/>
  <c r="AA110"/>
  <c r="AA109" s="1"/>
  <c r="AA105" s="1"/>
  <c r="AB110"/>
  <c r="AB109" s="1"/>
  <c r="K92"/>
  <c r="K91" s="1"/>
  <c r="M92"/>
  <c r="M91" s="1"/>
  <c r="N92"/>
  <c r="N91" s="1"/>
  <c r="O92"/>
  <c r="O91" s="1"/>
  <c r="P92"/>
  <c r="P91" s="1"/>
  <c r="Q92"/>
  <c r="Q91" s="1"/>
  <c r="R92"/>
  <c r="R91" s="1"/>
  <c r="S92"/>
  <c r="S91" s="1"/>
  <c r="T92"/>
  <c r="T91" s="1"/>
  <c r="U92"/>
  <c r="U91" s="1"/>
  <c r="V92"/>
  <c r="V91" s="1"/>
  <c r="W92"/>
  <c r="W91" s="1"/>
  <c r="X92"/>
  <c r="X91" s="1"/>
  <c r="Y92"/>
  <c r="Y91" s="1"/>
  <c r="Z92"/>
  <c r="Z91" s="1"/>
  <c r="AA92"/>
  <c r="AA91" s="1"/>
  <c r="AB92"/>
  <c r="AB91" s="1"/>
  <c r="J87"/>
  <c r="K87"/>
  <c r="M87"/>
  <c r="N87"/>
  <c r="O87"/>
  <c r="P87"/>
  <c r="Q87"/>
  <c r="R87"/>
  <c r="S87"/>
  <c r="T87"/>
  <c r="U87"/>
  <c r="V87"/>
  <c r="W87"/>
  <c r="X87"/>
  <c r="Y87"/>
  <c r="Z87"/>
  <c r="AA87"/>
  <c r="AB87"/>
  <c r="J67"/>
  <c r="M67"/>
  <c r="N67"/>
  <c r="O67"/>
  <c r="P67"/>
  <c r="Q67"/>
  <c r="R67"/>
  <c r="S67"/>
  <c r="T67"/>
  <c r="U67"/>
  <c r="V67"/>
  <c r="W67"/>
  <c r="X67"/>
  <c r="Y67"/>
  <c r="Z67"/>
  <c r="AA67"/>
  <c r="AB67"/>
  <c r="J65"/>
  <c r="K65"/>
  <c r="M65"/>
  <c r="N65"/>
  <c r="O65"/>
  <c r="P65"/>
  <c r="Q65"/>
  <c r="R65"/>
  <c r="S65"/>
  <c r="T65"/>
  <c r="U65"/>
  <c r="V65"/>
  <c r="W65"/>
  <c r="W64" s="1"/>
  <c r="X65"/>
  <c r="Y65"/>
  <c r="Z65"/>
  <c r="AA65"/>
  <c r="AB65"/>
  <c r="J52"/>
  <c r="J51" s="1"/>
  <c r="M52"/>
  <c r="M51" s="1"/>
  <c r="N52"/>
  <c r="N51" s="1"/>
  <c r="Q52"/>
  <c r="Q51" s="1"/>
  <c r="R52"/>
  <c r="R51" s="1"/>
  <c r="S52"/>
  <c r="S51" s="1"/>
  <c r="T52"/>
  <c r="T51" s="1"/>
  <c r="U52"/>
  <c r="U51" s="1"/>
  <c r="V52"/>
  <c r="V51" s="1"/>
  <c r="W52"/>
  <c r="W51" s="1"/>
  <c r="X52"/>
  <c r="X51" s="1"/>
  <c r="Y52"/>
  <c r="Y51" s="1"/>
  <c r="Z52"/>
  <c r="Z51" s="1"/>
  <c r="AA52"/>
  <c r="AA51" s="1"/>
  <c r="AB52"/>
  <c r="AB51" s="1"/>
  <c r="J47"/>
  <c r="K47"/>
  <c r="M47"/>
  <c r="N47"/>
  <c r="O47"/>
  <c r="Q47"/>
  <c r="R47"/>
  <c r="S47"/>
  <c r="T47"/>
  <c r="U47"/>
  <c r="V47"/>
  <c r="W47"/>
  <c r="X47"/>
  <c r="Y47"/>
  <c r="Z47"/>
  <c r="AA47"/>
  <c r="AB47"/>
  <c r="J45"/>
  <c r="M45"/>
  <c r="M37" s="1"/>
  <c r="N45"/>
  <c r="N37" s="1"/>
  <c r="O45"/>
  <c r="P45"/>
  <c r="Q45"/>
  <c r="R45"/>
  <c r="S45"/>
  <c r="T45"/>
  <c r="U45"/>
  <c r="V45"/>
  <c r="W45"/>
  <c r="X45"/>
  <c r="Y45"/>
  <c r="Z45"/>
  <c r="AA45"/>
  <c r="AB45"/>
  <c r="J32"/>
  <c r="J31" s="1"/>
  <c r="K32"/>
  <c r="K31" s="1"/>
  <c r="N32"/>
  <c r="N31" s="1"/>
  <c r="O32"/>
  <c r="O31" s="1"/>
  <c r="P32"/>
  <c r="P31" s="1"/>
  <c r="Q32"/>
  <c r="Q31" s="1"/>
  <c r="R32"/>
  <c r="R31" s="1"/>
  <c r="S32"/>
  <c r="S31" s="1"/>
  <c r="T32"/>
  <c r="T31" s="1"/>
  <c r="U32"/>
  <c r="U31" s="1"/>
  <c r="V32"/>
  <c r="V31" s="1"/>
  <c r="W32"/>
  <c r="W31" s="1"/>
  <c r="X32"/>
  <c r="X31" s="1"/>
  <c r="Y32"/>
  <c r="Y31" s="1"/>
  <c r="Z32"/>
  <c r="Z31" s="1"/>
  <c r="AA32"/>
  <c r="AA31" s="1"/>
  <c r="AB32"/>
  <c r="AB31" s="1"/>
  <c r="J28"/>
  <c r="K28"/>
  <c r="M28"/>
  <c r="N28"/>
  <c r="O28"/>
  <c r="P28"/>
  <c r="Q28"/>
  <c r="R28"/>
  <c r="S28"/>
  <c r="T28"/>
  <c r="U28"/>
  <c r="V28"/>
  <c r="W28"/>
  <c r="X28"/>
  <c r="Y28"/>
  <c r="Z28"/>
  <c r="AA28"/>
  <c r="AB28"/>
  <c r="J17"/>
  <c r="M17"/>
  <c r="N17"/>
  <c r="N11" s="1"/>
  <c r="N10" s="1"/>
  <c r="N9" s="1"/>
  <c r="O17"/>
  <c r="Q17"/>
  <c r="R17"/>
  <c r="R11" s="1"/>
  <c r="R10" s="1"/>
  <c r="R9" s="1"/>
  <c r="S17"/>
  <c r="T17"/>
  <c r="U17"/>
  <c r="V17"/>
  <c r="W17"/>
  <c r="X17"/>
  <c r="Y17"/>
  <c r="Z17"/>
  <c r="AA17"/>
  <c r="AB17"/>
  <c r="G1486"/>
  <c r="G1485" s="1"/>
  <c r="G1484" s="1"/>
  <c r="G1483" s="1"/>
  <c r="G1481"/>
  <c r="G1480" s="1"/>
  <c r="G1479" s="1"/>
  <c r="G1478" s="1"/>
  <c r="G1477"/>
  <c r="G1475"/>
  <c r="G1470"/>
  <c r="G1469"/>
  <c r="G1465"/>
  <c r="G1464" s="1"/>
  <c r="G1463" s="1"/>
  <c r="G1462" s="1"/>
  <c r="G1451"/>
  <c r="G1450" s="1"/>
  <c r="G1449" s="1"/>
  <c r="G1448" s="1"/>
  <c r="G1447"/>
  <c r="G1446" s="1"/>
  <c r="G1445" s="1"/>
  <c r="G1444" s="1"/>
  <c r="G1440"/>
  <c r="G1439" s="1"/>
  <c r="G1438" s="1"/>
  <c r="G1436"/>
  <c r="G1435" s="1"/>
  <c r="G1434" s="1"/>
  <c r="G1433" s="1"/>
  <c r="G1431"/>
  <c r="G1430" s="1"/>
  <c r="G1429" s="1"/>
  <c r="G1428" s="1"/>
  <c r="G1427"/>
  <c r="G1426" s="1"/>
  <c r="G1425" s="1"/>
  <c r="G1424" s="1"/>
  <c r="G1423"/>
  <c r="G1422" s="1"/>
  <c r="G1421" s="1"/>
  <c r="G1420" s="1"/>
  <c r="G1413"/>
  <c r="G1412" s="1"/>
  <c r="G1411" s="1"/>
  <c r="G1410" s="1"/>
  <c r="G1409"/>
  <c r="G1408" s="1"/>
  <c r="G1407" s="1"/>
  <c r="G1406" s="1"/>
  <c r="G1387"/>
  <c r="G1386" s="1"/>
  <c r="G1385" s="1"/>
  <c r="G1384" s="1"/>
  <c r="G1379"/>
  <c r="G1378" s="1"/>
  <c r="G1377" s="1"/>
  <c r="G1376" s="1"/>
  <c r="G1374"/>
  <c r="G1373" s="1"/>
  <c r="G1372" s="1"/>
  <c r="G1361"/>
  <c r="G1360"/>
  <c r="G1359"/>
  <c r="G1356"/>
  <c r="G1355" s="1"/>
  <c r="G1354"/>
  <c r="G1348"/>
  <c r="G1347" s="1"/>
  <c r="G1346" s="1"/>
  <c r="G1345" s="1"/>
  <c r="G1344"/>
  <c r="G1343" s="1"/>
  <c r="G1342" s="1"/>
  <c r="G1341" s="1"/>
  <c r="G1330"/>
  <c r="G1329" s="1"/>
  <c r="G1328" s="1"/>
  <c r="G1327" s="1"/>
  <c r="G1200"/>
  <c r="G1196"/>
  <c r="G1195"/>
  <c r="G1194"/>
  <c r="G1193"/>
  <c r="G1190"/>
  <c r="G1189" s="1"/>
  <c r="G1188"/>
  <c r="G1187"/>
  <c r="G1182"/>
  <c r="G1181" s="1"/>
  <c r="G1179"/>
  <c r="G1170"/>
  <c r="G1166"/>
  <c r="G1165" s="1"/>
  <c r="G1164" s="1"/>
  <c r="G1163" s="1"/>
  <c r="G1162"/>
  <c r="G1161" s="1"/>
  <c r="G1160" s="1"/>
  <c r="G1159" s="1"/>
  <c r="G1157"/>
  <c r="G1153"/>
  <c r="G1152" s="1"/>
  <c r="G1151" s="1"/>
  <c r="G1150"/>
  <c r="G1149" s="1"/>
  <c r="G1148" s="1"/>
  <c r="G1142"/>
  <c r="G1141" s="1"/>
  <c r="G1140" s="1"/>
  <c r="G1139"/>
  <c r="G1138"/>
  <c r="G1134"/>
  <c r="G1133" s="1"/>
  <c r="G1132" s="1"/>
  <c r="G1129"/>
  <c r="G1127"/>
  <c r="G1119"/>
  <c r="G1118"/>
  <c r="G1114"/>
  <c r="G1105"/>
  <c r="G1104" s="1"/>
  <c r="G1103" s="1"/>
  <c r="G1102" s="1"/>
  <c r="G1101"/>
  <c r="G1100" s="1"/>
  <c r="G1099" s="1"/>
  <c r="G1098" s="1"/>
  <c r="G1093"/>
  <c r="G1092" s="1"/>
  <c r="G1091" s="1"/>
  <c r="G1090" s="1"/>
  <c r="G1088"/>
  <c r="G1087" s="1"/>
  <c r="G1086" s="1"/>
  <c r="G1085"/>
  <c r="G1084" s="1"/>
  <c r="G1083" s="1"/>
  <c r="G1080"/>
  <c r="G1076"/>
  <c r="G1075" s="1"/>
  <c r="G1074"/>
  <c r="G1073" s="1"/>
  <c r="G1071"/>
  <c r="G1070" s="1"/>
  <c r="G1069"/>
  <c r="G1066"/>
  <c r="G1065"/>
  <c r="G1064"/>
  <c r="G1061"/>
  <c r="G1060" s="1"/>
  <c r="G1059"/>
  <c r="G1058"/>
  <c r="G1054"/>
  <c r="G1053" s="1"/>
  <c r="G1052" s="1"/>
  <c r="G1051" s="1"/>
  <c r="G1050"/>
  <c r="G1049" s="1"/>
  <c r="G1048" s="1"/>
  <c r="G1047" s="1"/>
  <c r="G1046"/>
  <c r="G1045" s="1"/>
  <c r="G1044" s="1"/>
  <c r="G1043" s="1"/>
  <c r="G1041"/>
  <c r="G1036"/>
  <c r="G1035" s="1"/>
  <c r="G1034" s="1"/>
  <c r="G1033"/>
  <c r="G1032" s="1"/>
  <c r="G1031" s="1"/>
  <c r="G1029"/>
  <c r="G1028" s="1"/>
  <c r="G1027" s="1"/>
  <c r="G1022"/>
  <c r="G1021" s="1"/>
  <c r="G1020" s="1"/>
  <c r="G1019" s="1"/>
  <c r="G1018"/>
  <c r="G1017" s="1"/>
  <c r="G1016" s="1"/>
  <c r="G1015"/>
  <c r="G1014"/>
  <c r="G1012"/>
  <c r="G1011"/>
  <c r="G1010"/>
  <c r="G1009"/>
  <c r="G1005"/>
  <c r="G1004" s="1"/>
  <c r="G1003" s="1"/>
  <c r="G1002"/>
  <c r="G999"/>
  <c r="G997"/>
  <c r="G993"/>
  <c r="G990"/>
  <c r="G988" s="1"/>
  <c r="G985"/>
  <c r="G979"/>
  <c r="G975"/>
  <c r="G972"/>
  <c r="G968"/>
  <c r="G965"/>
  <c r="G958"/>
  <c r="G955"/>
  <c r="G951"/>
  <c r="G948"/>
  <c r="G937"/>
  <c r="G933"/>
  <c r="G930"/>
  <c r="G928"/>
  <c r="G924"/>
  <c r="G921"/>
  <c r="G920"/>
  <c r="G919"/>
  <c r="G916"/>
  <c r="G913"/>
  <c r="G909"/>
  <c r="G905"/>
  <c r="G902"/>
  <c r="G898"/>
  <c r="G896"/>
  <c r="G894"/>
  <c r="G891"/>
  <c r="G888"/>
  <c r="G886"/>
  <c r="G883"/>
  <c r="G881"/>
  <c r="G879"/>
  <c r="G875"/>
  <c r="G872"/>
  <c r="G871" s="1"/>
  <c r="G870"/>
  <c r="G869"/>
  <c r="G850"/>
  <c r="G847"/>
  <c r="G845"/>
  <c r="G828"/>
  <c r="G824"/>
  <c r="G820"/>
  <c r="G816"/>
  <c r="G815"/>
  <c r="G814"/>
  <c r="G813"/>
  <c r="G812"/>
  <c r="G808"/>
  <c r="G807"/>
  <c r="G803"/>
  <c r="G802"/>
  <c r="G801"/>
  <c r="G797"/>
  <c r="G793"/>
  <c r="G789"/>
  <c r="G785"/>
  <c r="G784"/>
  <c r="G783"/>
  <c r="G780"/>
  <c r="G778"/>
  <c r="G777"/>
  <c r="G773"/>
  <c r="G772"/>
  <c r="G768"/>
  <c r="G764"/>
  <c r="G763" s="1"/>
  <c r="G761"/>
  <c r="G760" s="1"/>
  <c r="G759"/>
  <c r="G758"/>
  <c r="G757"/>
  <c r="G756"/>
  <c r="G755"/>
  <c r="G754"/>
  <c r="G753"/>
  <c r="G752"/>
  <c r="G750"/>
  <c r="G747"/>
  <c r="G745"/>
  <c r="G744"/>
  <c r="G738"/>
  <c r="G734"/>
  <c r="G730"/>
  <c r="G527"/>
  <c r="G524"/>
  <c r="G520"/>
  <c r="G516"/>
  <c r="G514" s="1"/>
  <c r="G511"/>
  <c r="G507"/>
  <c r="G461"/>
  <c r="G460"/>
  <c r="G459"/>
  <c r="G449"/>
  <c r="G448"/>
  <c r="G447"/>
  <c r="G442"/>
  <c r="G438"/>
  <c r="G413"/>
  <c r="G409"/>
  <c r="G405"/>
  <c r="G397"/>
  <c r="G391"/>
  <c r="G390"/>
  <c r="G357"/>
  <c r="G336"/>
  <c r="G332"/>
  <c r="G318"/>
  <c r="G317"/>
  <c r="G316"/>
  <c r="G310"/>
  <c r="G309" s="1"/>
  <c r="G306"/>
  <c r="G305"/>
  <c r="G266"/>
  <c r="G260"/>
  <c r="G252"/>
  <c r="G248" s="1"/>
  <c r="G241"/>
  <c r="G225"/>
  <c r="G222"/>
  <c r="G221"/>
  <c r="G220"/>
  <c r="G219"/>
  <c r="G216"/>
  <c r="G215" s="1"/>
  <c r="G214"/>
  <c r="G212"/>
  <c r="G203"/>
  <c r="G201"/>
  <c r="G199"/>
  <c r="G198"/>
  <c r="G197"/>
  <c r="G196"/>
  <c r="G180"/>
  <c r="G179"/>
  <c r="G178"/>
  <c r="G174"/>
  <c r="G147"/>
  <c r="G139"/>
  <c r="G137" s="1"/>
  <c r="G134"/>
  <c r="G131"/>
  <c r="G129"/>
  <c r="G128"/>
  <c r="G127"/>
  <c r="G124"/>
  <c r="G122"/>
  <c r="G121"/>
  <c r="G95"/>
  <c r="G93"/>
  <c r="G88"/>
  <c r="G84"/>
  <c r="G81"/>
  <c r="G61"/>
  <c r="G48"/>
  <c r="G42"/>
  <c r="G35"/>
  <c r="G33"/>
  <c r="G29"/>
  <c r="G24"/>
  <c r="I1485"/>
  <c r="I1484" s="1"/>
  <c r="I1483" s="1"/>
  <c r="I1480"/>
  <c r="I1479" s="1"/>
  <c r="I1478" s="1"/>
  <c r="I1473"/>
  <c r="I1472" s="1"/>
  <c r="I1471" s="1"/>
  <c r="I1468"/>
  <c r="I1467" s="1"/>
  <c r="I1466" s="1"/>
  <c r="I1464"/>
  <c r="I1463" s="1"/>
  <c r="I1462" s="1"/>
  <c r="I1450"/>
  <c r="I1449" s="1"/>
  <c r="I1448" s="1"/>
  <c r="I1446"/>
  <c r="I1445" s="1"/>
  <c r="I1444" s="1"/>
  <c r="I1442"/>
  <c r="I1441" s="1"/>
  <c r="I1439"/>
  <c r="I1438" s="1"/>
  <c r="I1435"/>
  <c r="I1434" s="1"/>
  <c r="I1433" s="1"/>
  <c r="I1430"/>
  <c r="I1429" s="1"/>
  <c r="I1428" s="1"/>
  <c r="I1426"/>
  <c r="I1425" s="1"/>
  <c r="I1424" s="1"/>
  <c r="I1422"/>
  <c r="I1421" s="1"/>
  <c r="I1420" s="1"/>
  <c r="I1412"/>
  <c r="I1411" s="1"/>
  <c r="I1410" s="1"/>
  <c r="I1408"/>
  <c r="I1407" s="1"/>
  <c r="I1406" s="1"/>
  <c r="I1386"/>
  <c r="I1385" s="1"/>
  <c r="I1384" s="1"/>
  <c r="I1378"/>
  <c r="I1377" s="1"/>
  <c r="I1376" s="1"/>
  <c r="I1373"/>
  <c r="I1372" s="1"/>
  <c r="I1370"/>
  <c r="I1369" s="1"/>
  <c r="I1358"/>
  <c r="I1357" s="1"/>
  <c r="I1355"/>
  <c r="I1352"/>
  <c r="I1347"/>
  <c r="I1346" s="1"/>
  <c r="I1345" s="1"/>
  <c r="I1343"/>
  <c r="I1342" s="1"/>
  <c r="I1341" s="1"/>
  <c r="I1329"/>
  <c r="I1328" s="1"/>
  <c r="I1327" s="1"/>
  <c r="I1199"/>
  <c r="I1198" s="1"/>
  <c r="I1197" s="1"/>
  <c r="I1192"/>
  <c r="I1191" s="1"/>
  <c r="I1189"/>
  <c r="I1186"/>
  <c r="I1181"/>
  <c r="I1169"/>
  <c r="I1168" s="1"/>
  <c r="I1167" s="1"/>
  <c r="I1165"/>
  <c r="I1164" s="1"/>
  <c r="I1163" s="1"/>
  <c r="I1161"/>
  <c r="I1160" s="1"/>
  <c r="I1159" s="1"/>
  <c r="I1155"/>
  <c r="I1154" s="1"/>
  <c r="I1152"/>
  <c r="I1151" s="1"/>
  <c r="I1149"/>
  <c r="I1148" s="1"/>
  <c r="I1145"/>
  <c r="I1144" s="1"/>
  <c r="I1143" s="1"/>
  <c r="I1141"/>
  <c r="I1140" s="1"/>
  <c r="I1137"/>
  <c r="I1136" s="1"/>
  <c r="I1133"/>
  <c r="I1132" s="1"/>
  <c r="I1131" s="1"/>
  <c r="I1126"/>
  <c r="I1125" s="1"/>
  <c r="I1124" s="1"/>
  <c r="I1117"/>
  <c r="I1116" s="1"/>
  <c r="I1115" s="1"/>
  <c r="I1113"/>
  <c r="I1112" s="1"/>
  <c r="I1111" s="1"/>
  <c r="I1104"/>
  <c r="I1103" s="1"/>
  <c r="I1102" s="1"/>
  <c r="I1100"/>
  <c r="I1099" s="1"/>
  <c r="I1098" s="1"/>
  <c r="I1092"/>
  <c r="I1091" s="1"/>
  <c r="I1090" s="1"/>
  <c r="I1087"/>
  <c r="I1086" s="1"/>
  <c r="I1084"/>
  <c r="I1083" s="1"/>
  <c r="I1078"/>
  <c r="I1077" s="1"/>
  <c r="I1075"/>
  <c r="I1073"/>
  <c r="I1070"/>
  <c r="I1063"/>
  <c r="I1060"/>
  <c r="I1057"/>
  <c r="I1053"/>
  <c r="I1052" s="1"/>
  <c r="I1051" s="1"/>
  <c r="I1049"/>
  <c r="I1048" s="1"/>
  <c r="I1047" s="1"/>
  <c r="I1038"/>
  <c r="I1037" s="1"/>
  <c r="I1035"/>
  <c r="I1034" s="1"/>
  <c r="I1032"/>
  <c r="I1031" s="1"/>
  <c r="I1028"/>
  <c r="I1027" s="1"/>
  <c r="I1021"/>
  <c r="I1020" s="1"/>
  <c r="I1019" s="1"/>
  <c r="I1017"/>
  <c r="I1016" s="1"/>
  <c r="I1008"/>
  <c r="I1007" s="1"/>
  <c r="I1004"/>
  <c r="I1003" s="1"/>
  <c r="I996"/>
  <c r="I974"/>
  <c r="I973" s="1"/>
  <c r="I971"/>
  <c r="I970" s="1"/>
  <c r="I967"/>
  <c r="I966" s="1"/>
  <c r="I964"/>
  <c r="I963" s="1"/>
  <c r="I957"/>
  <c r="I956" s="1"/>
  <c r="I954"/>
  <c r="I953" s="1"/>
  <c r="I950"/>
  <c r="I949" s="1"/>
  <c r="I947"/>
  <c r="I946" s="1"/>
  <c r="I932"/>
  <c r="I931" s="1"/>
  <c r="I929"/>
  <c r="I927"/>
  <c r="I926" s="1"/>
  <c r="I923"/>
  <c r="I922" s="1"/>
  <c r="I918"/>
  <c r="I917" s="1"/>
  <c r="I915"/>
  <c r="I912"/>
  <c r="I908"/>
  <c r="I907" s="1"/>
  <c r="I906" s="1"/>
  <c r="I904"/>
  <c r="I903" s="1"/>
  <c r="I897"/>
  <c r="I895"/>
  <c r="I893"/>
  <c r="I890"/>
  <c r="I889" s="1"/>
  <c r="I887"/>
  <c r="I876"/>
  <c r="I874"/>
  <c r="I871"/>
  <c r="I868"/>
  <c r="I849"/>
  <c r="I848" s="1"/>
  <c r="I846"/>
  <c r="I844"/>
  <c r="I843" s="1"/>
  <c r="I827"/>
  <c r="I826" s="1"/>
  <c r="I825" s="1"/>
  <c r="I823"/>
  <c r="I822" s="1"/>
  <c r="I821" s="1"/>
  <c r="I819"/>
  <c r="I818" s="1"/>
  <c r="I817" s="1"/>
  <c r="I811"/>
  <c r="I810" s="1"/>
  <c r="I809" s="1"/>
  <c r="I806"/>
  <c r="I805" s="1"/>
  <c r="I804" s="1"/>
  <c r="I800"/>
  <c r="I799" s="1"/>
  <c r="I798" s="1"/>
  <c r="I796"/>
  <c r="I795" s="1"/>
  <c r="I794" s="1"/>
  <c r="I792"/>
  <c r="I791" s="1"/>
  <c r="I790" s="1"/>
  <c r="I788"/>
  <c r="I787" s="1"/>
  <c r="I786" s="1"/>
  <c r="I782"/>
  <c r="I781" s="1"/>
  <c r="I776"/>
  <c r="I771"/>
  <c r="I770" s="1"/>
  <c r="I769" s="1"/>
  <c r="I767"/>
  <c r="I760"/>
  <c r="I746"/>
  <c r="I743"/>
  <c r="I737"/>
  <c r="I736" s="1"/>
  <c r="I735" s="1"/>
  <c r="I733"/>
  <c r="I732" s="1"/>
  <c r="I731" s="1"/>
  <c r="I729"/>
  <c r="I728" s="1"/>
  <c r="I526"/>
  <c r="I525" s="1"/>
  <c r="I523"/>
  <c r="I522" s="1"/>
  <c r="I519"/>
  <c r="I518" s="1"/>
  <c r="I517" s="1"/>
  <c r="I513"/>
  <c r="I512" s="1"/>
  <c r="I510"/>
  <c r="I509" s="1"/>
  <c r="I508" s="1"/>
  <c r="I506"/>
  <c r="I505" s="1"/>
  <c r="I491"/>
  <c r="I490" s="1"/>
  <c r="I489" s="1"/>
  <c r="I470"/>
  <c r="I469" s="1"/>
  <c r="I458"/>
  <c r="I457" s="1"/>
  <c r="I456" s="1"/>
  <c r="I444"/>
  <c r="I443" s="1"/>
  <c r="I441"/>
  <c r="I440" s="1"/>
  <c r="I439" s="1"/>
  <c r="I437"/>
  <c r="I436" s="1"/>
  <c r="I435" s="1"/>
  <c r="I412"/>
  <c r="I411" s="1"/>
  <c r="I410" s="1"/>
  <c r="I408"/>
  <c r="I407" s="1"/>
  <c r="I406" s="1"/>
  <c r="I388"/>
  <c r="I387" s="1"/>
  <c r="I356"/>
  <c r="I355" s="1"/>
  <c r="I354" s="1"/>
  <c r="I337" s="1"/>
  <c r="I335"/>
  <c r="I334" s="1"/>
  <c r="I333" s="1"/>
  <c r="I315"/>
  <c r="I314" s="1"/>
  <c r="I308"/>
  <c r="I307" s="1"/>
  <c r="I302"/>
  <c r="I301" s="1"/>
  <c r="I240"/>
  <c r="I239" s="1"/>
  <c r="I238" s="1"/>
  <c r="I224"/>
  <c r="I223" s="1"/>
  <c r="I218"/>
  <c r="I217" s="1"/>
  <c r="I213"/>
  <c r="I210"/>
  <c r="I202"/>
  <c r="I195"/>
  <c r="I191"/>
  <c r="I190" s="1"/>
  <c r="I189" s="1"/>
  <c r="I183"/>
  <c r="I182" s="1"/>
  <c r="I181" s="1"/>
  <c r="I177"/>
  <c r="I176" s="1"/>
  <c r="I175" s="1"/>
  <c r="I173"/>
  <c r="I172" s="1"/>
  <c r="I171" s="1"/>
  <c r="I146"/>
  <c r="I145" s="1"/>
  <c r="I144" s="1"/>
  <c r="I136"/>
  <c r="I135" s="1"/>
  <c r="I133"/>
  <c r="I132" s="1"/>
  <c r="I126"/>
  <c r="I125" s="1"/>
  <c r="I123"/>
  <c r="I120"/>
  <c r="I109"/>
  <c r="I92"/>
  <c r="I91" s="1"/>
  <c r="I87"/>
  <c r="I67"/>
  <c r="I65"/>
  <c r="I52"/>
  <c r="I51" s="1"/>
  <c r="I47"/>
  <c r="I45"/>
  <c r="I32"/>
  <c r="I31" s="1"/>
  <c r="I28"/>
  <c r="I17"/>
  <c r="N123"/>
  <c r="L123" s="1"/>
  <c r="H1485"/>
  <c r="H1484" s="1"/>
  <c r="H1483" s="1"/>
  <c r="H1480"/>
  <c r="H1479" s="1"/>
  <c r="H1478" s="1"/>
  <c r="H1473"/>
  <c r="H1472" s="1"/>
  <c r="H1471" s="1"/>
  <c r="H1468"/>
  <c r="H1467" s="1"/>
  <c r="H1466" s="1"/>
  <c r="H1464"/>
  <c r="H1463" s="1"/>
  <c r="H1462" s="1"/>
  <c r="H1450"/>
  <c r="H1449" s="1"/>
  <c r="H1448" s="1"/>
  <c r="H1446"/>
  <c r="H1445" s="1"/>
  <c r="H1444" s="1"/>
  <c r="H1442"/>
  <c r="H1441" s="1"/>
  <c r="H1439"/>
  <c r="H1438" s="1"/>
  <c r="H1435"/>
  <c r="H1434" s="1"/>
  <c r="H1433" s="1"/>
  <c r="H1430"/>
  <c r="H1429" s="1"/>
  <c r="H1428" s="1"/>
  <c r="H1426"/>
  <c r="H1425" s="1"/>
  <c r="H1424" s="1"/>
  <c r="H1422"/>
  <c r="H1421" s="1"/>
  <c r="H1420" s="1"/>
  <c r="H1412"/>
  <c r="H1411" s="1"/>
  <c r="H1410" s="1"/>
  <c r="H1408"/>
  <c r="H1407" s="1"/>
  <c r="H1406" s="1"/>
  <c r="H1386"/>
  <c r="H1385" s="1"/>
  <c r="H1384" s="1"/>
  <c r="H1378"/>
  <c r="H1377" s="1"/>
  <c r="H1376" s="1"/>
  <c r="H1373"/>
  <c r="H1372" s="1"/>
  <c r="H1370"/>
  <c r="H1369" s="1"/>
  <c r="H1358"/>
  <c r="H1357" s="1"/>
  <c r="H1355"/>
  <c r="H1352"/>
  <c r="H1347"/>
  <c r="H1346" s="1"/>
  <c r="H1345" s="1"/>
  <c r="H1343"/>
  <c r="H1342" s="1"/>
  <c r="H1341" s="1"/>
  <c r="H1329"/>
  <c r="H1328" s="1"/>
  <c r="H1327" s="1"/>
  <c r="H1199"/>
  <c r="H1198" s="1"/>
  <c r="H1197" s="1"/>
  <c r="H1192"/>
  <c r="H1191" s="1"/>
  <c r="H1189"/>
  <c r="H1186"/>
  <c r="H1181"/>
  <c r="H1169"/>
  <c r="H1168" s="1"/>
  <c r="H1167" s="1"/>
  <c r="H1165"/>
  <c r="H1164" s="1"/>
  <c r="H1163" s="1"/>
  <c r="H1161"/>
  <c r="H1160" s="1"/>
  <c r="H1159" s="1"/>
  <c r="H1155"/>
  <c r="H1154" s="1"/>
  <c r="H1152"/>
  <c r="H1151" s="1"/>
  <c r="H1149"/>
  <c r="H1148" s="1"/>
  <c r="H1145"/>
  <c r="H1144" s="1"/>
  <c r="H1143" s="1"/>
  <c r="H1141"/>
  <c r="H1140" s="1"/>
  <c r="H1137"/>
  <c r="H1136" s="1"/>
  <c r="H1133"/>
  <c r="H1132" s="1"/>
  <c r="H1131" s="1"/>
  <c r="H1126"/>
  <c r="H1125" s="1"/>
  <c r="H1124" s="1"/>
  <c r="H1117"/>
  <c r="H1116" s="1"/>
  <c r="H1115" s="1"/>
  <c r="H1113"/>
  <c r="H1112" s="1"/>
  <c r="H1111" s="1"/>
  <c r="H1104"/>
  <c r="H1103" s="1"/>
  <c r="H1102" s="1"/>
  <c r="H1100"/>
  <c r="H1099" s="1"/>
  <c r="H1098" s="1"/>
  <c r="H1092"/>
  <c r="H1091" s="1"/>
  <c r="H1090" s="1"/>
  <c r="H1087"/>
  <c r="H1086" s="1"/>
  <c r="H1084"/>
  <c r="H1083" s="1"/>
  <c r="H1078"/>
  <c r="H1077" s="1"/>
  <c r="H1075"/>
  <c r="H1073"/>
  <c r="H1070"/>
  <c r="H1063"/>
  <c r="H1060"/>
  <c r="H1057"/>
  <c r="H1053"/>
  <c r="H1052" s="1"/>
  <c r="H1051" s="1"/>
  <c r="H1049"/>
  <c r="H1048" s="1"/>
  <c r="H1047" s="1"/>
  <c r="H1045"/>
  <c r="H1044" s="1"/>
  <c r="H1043" s="1"/>
  <c r="H1038"/>
  <c r="H1037" s="1"/>
  <c r="H1035"/>
  <c r="H1034" s="1"/>
  <c r="H1032"/>
  <c r="H1031" s="1"/>
  <c r="H1028"/>
  <c r="H1027" s="1"/>
  <c r="H1021"/>
  <c r="H1020" s="1"/>
  <c r="H1019" s="1"/>
  <c r="H1017"/>
  <c r="H1016" s="1"/>
  <c r="H1008"/>
  <c r="H1007" s="1"/>
  <c r="H1004"/>
  <c r="H1003" s="1"/>
  <c r="O1347" l="1"/>
  <c r="O1346" s="1"/>
  <c r="O1345" s="1"/>
  <c r="L1348"/>
  <c r="AB1062"/>
  <c r="Z1062"/>
  <c r="X1062"/>
  <c r="V1062"/>
  <c r="T1062"/>
  <c r="R1062"/>
  <c r="P1062"/>
  <c r="M1062"/>
  <c r="AB1185"/>
  <c r="Z1185"/>
  <c r="X1185"/>
  <c r="V1185"/>
  <c r="T1185"/>
  <c r="R1185"/>
  <c r="P1185"/>
  <c r="M1185"/>
  <c r="K926"/>
  <c r="AA1375"/>
  <c r="Y1375"/>
  <c r="W1375"/>
  <c r="U1375"/>
  <c r="S1375"/>
  <c r="Q1375"/>
  <c r="N1375"/>
  <c r="K1137"/>
  <c r="K1136" s="1"/>
  <c r="AA1062"/>
  <c r="Y1062"/>
  <c r="W1062"/>
  <c r="U1062"/>
  <c r="S1062"/>
  <c r="Q1062"/>
  <c r="N1062"/>
  <c r="AA1185"/>
  <c r="Y1185"/>
  <c r="W1185"/>
  <c r="U1185"/>
  <c r="S1185"/>
  <c r="Q1185"/>
  <c r="AB1375"/>
  <c r="Z1375"/>
  <c r="X1375"/>
  <c r="V1375"/>
  <c r="T1375"/>
  <c r="R1375"/>
  <c r="M1375"/>
  <c r="AB612"/>
  <c r="AB611" s="1"/>
  <c r="Z612"/>
  <c r="Z611" s="1"/>
  <c r="X612"/>
  <c r="X611" s="1"/>
  <c r="V612"/>
  <c r="V611" s="1"/>
  <c r="T612"/>
  <c r="T611" s="1"/>
  <c r="R612"/>
  <c r="R611" s="1"/>
  <c r="K562"/>
  <c r="K561" s="1"/>
  <c r="K978"/>
  <c r="K1468"/>
  <c r="K1467" s="1"/>
  <c r="K1466" s="1"/>
  <c r="K445"/>
  <c r="AB37"/>
  <c r="Z37"/>
  <c r="V37"/>
  <c r="T37"/>
  <c r="R37"/>
  <c r="O641"/>
  <c r="O640" s="1"/>
  <c r="O639" s="1"/>
  <c r="J69"/>
  <c r="G445"/>
  <c r="G1089"/>
  <c r="AA37"/>
  <c r="U37"/>
  <c r="Q37"/>
  <c r="K641"/>
  <c r="K640" s="1"/>
  <c r="K639" s="1"/>
  <c r="P641"/>
  <c r="P640" s="1"/>
  <c r="P639" s="1"/>
  <c r="P595"/>
  <c r="K595"/>
  <c r="J154"/>
  <c r="J153" s="1"/>
  <c r="J152" s="1"/>
  <c r="O154"/>
  <c r="O153" s="1"/>
  <c r="O152" s="1"/>
  <c r="P154"/>
  <c r="P153" s="1"/>
  <c r="P152" s="1"/>
  <c r="K154"/>
  <c r="K153" s="1"/>
  <c r="K152" s="1"/>
  <c r="Y105"/>
  <c r="Y37"/>
  <c r="J137"/>
  <c r="J136" s="1"/>
  <c r="J135" s="1"/>
  <c r="J445"/>
  <c r="J444" s="1"/>
  <c r="J443" s="1"/>
  <c r="J978"/>
  <c r="P603"/>
  <c r="S37"/>
  <c r="V594"/>
  <c r="I1375"/>
  <c r="H1375"/>
  <c r="N1185"/>
  <c r="H1185"/>
  <c r="I1185"/>
  <c r="J1156"/>
  <c r="J1155" s="1"/>
  <c r="J1154" s="1"/>
  <c r="G1156"/>
  <c r="G1155" s="1"/>
  <c r="G1154" s="1"/>
  <c r="G1079"/>
  <c r="G1078" s="1"/>
  <c r="G1077" s="1"/>
  <c r="K1079"/>
  <c r="K1078" s="1"/>
  <c r="K1077" s="1"/>
  <c r="H1062"/>
  <c r="I1062"/>
  <c r="K1039"/>
  <c r="K1038" s="1"/>
  <c r="K1037" s="1"/>
  <c r="G1039"/>
  <c r="G1038" s="1"/>
  <c r="G1037" s="1"/>
  <c r="J1039"/>
  <c r="J1038" s="1"/>
  <c r="J1037" s="1"/>
  <c r="J92"/>
  <c r="J91" s="1"/>
  <c r="J120"/>
  <c r="J119" s="1"/>
  <c r="J126"/>
  <c r="J125" s="1"/>
  <c r="J177"/>
  <c r="J176" s="1"/>
  <c r="J175" s="1"/>
  <c r="J195"/>
  <c r="J194" s="1"/>
  <c r="J193" s="1"/>
  <c r="J315"/>
  <c r="J314" s="1"/>
  <c r="J389"/>
  <c r="J388" s="1"/>
  <c r="J387" s="1"/>
  <c r="G1476"/>
  <c r="K918"/>
  <c r="K917" s="1"/>
  <c r="K971"/>
  <c r="K970" s="1"/>
  <c r="K1126"/>
  <c r="K1125" s="1"/>
  <c r="K1124" s="1"/>
  <c r="K1473"/>
  <c r="K1472" s="1"/>
  <c r="K1471" s="1"/>
  <c r="AB1227"/>
  <c r="AB1226" s="1"/>
  <c r="Z1227"/>
  <c r="Z1226" s="1"/>
  <c r="X1227"/>
  <c r="X1226" s="1"/>
  <c r="V1227"/>
  <c r="T1227"/>
  <c r="T1226" s="1"/>
  <c r="R1227"/>
  <c r="N1227"/>
  <c r="N1226" s="1"/>
  <c r="K806"/>
  <c r="K805" s="1"/>
  <c r="K804" s="1"/>
  <c r="K811"/>
  <c r="K810" s="1"/>
  <c r="K809" s="1"/>
  <c r="I418"/>
  <c r="K303"/>
  <c r="K302" s="1"/>
  <c r="K301" s="1"/>
  <c r="K389"/>
  <c r="K388" s="1"/>
  <c r="K387" s="1"/>
  <c r="K444"/>
  <c r="K443" s="1"/>
  <c r="K458"/>
  <c r="K457" s="1"/>
  <c r="K456" s="1"/>
  <c r="K800"/>
  <c r="K799" s="1"/>
  <c r="K798" s="1"/>
  <c r="N418"/>
  <c r="AB762"/>
  <c r="Z762"/>
  <c r="X762"/>
  <c r="V762"/>
  <c r="T762"/>
  <c r="R762"/>
  <c r="P762"/>
  <c r="M762"/>
  <c r="P418"/>
  <c r="AA418"/>
  <c r="Y418"/>
  <c r="W418"/>
  <c r="U418"/>
  <c r="S418"/>
  <c r="Q418"/>
  <c r="M418"/>
  <c r="J514"/>
  <c r="J513" s="1"/>
  <c r="J512" s="1"/>
  <c r="J762"/>
  <c r="K762"/>
  <c r="AA762"/>
  <c r="Y762"/>
  <c r="W762"/>
  <c r="U762"/>
  <c r="S762"/>
  <c r="Q762"/>
  <c r="N762"/>
  <c r="I762"/>
  <c r="L459"/>
  <c r="AB418"/>
  <c r="Z418"/>
  <c r="X418"/>
  <c r="V418"/>
  <c r="T418"/>
  <c r="R418"/>
  <c r="G389"/>
  <c r="G1371"/>
  <c r="G1370" s="1"/>
  <c r="G1369" s="1"/>
  <c r="H1227"/>
  <c r="J303"/>
  <c r="J302" s="1"/>
  <c r="J301" s="1"/>
  <c r="J309"/>
  <c r="J308" s="1"/>
  <c r="J307" s="1"/>
  <c r="AA285"/>
  <c r="Y285"/>
  <c r="W285"/>
  <c r="U285"/>
  <c r="S285"/>
  <c r="Q285"/>
  <c r="M285"/>
  <c r="K248"/>
  <c r="K247" s="1"/>
  <c r="K246" s="1"/>
  <c r="J523"/>
  <c r="J522" s="1"/>
  <c r="J751"/>
  <c r="J782"/>
  <c r="J781" s="1"/>
  <c r="J843"/>
  <c r="J868"/>
  <c r="J1008"/>
  <c r="J1007" s="1"/>
  <c r="J1057"/>
  <c r="J1063"/>
  <c r="J1062" s="1"/>
  <c r="J1113"/>
  <c r="J1112" s="1"/>
  <c r="J1111" s="1"/>
  <c r="J1169"/>
  <c r="J1168" s="1"/>
  <c r="J1167" s="1"/>
  <c r="J1186"/>
  <c r="J1185" s="1"/>
  <c r="J1192"/>
  <c r="J1191" s="1"/>
  <c r="K218"/>
  <c r="K217" s="1"/>
  <c r="AB285"/>
  <c r="Z285"/>
  <c r="X285"/>
  <c r="V285"/>
  <c r="T285"/>
  <c r="R285"/>
  <c r="N285"/>
  <c r="I285"/>
  <c r="G303"/>
  <c r="I105"/>
  <c r="AB194"/>
  <c r="AB193" s="1"/>
  <c r="Z194"/>
  <c r="Z193" s="1"/>
  <c r="X194"/>
  <c r="X193" s="1"/>
  <c r="V194"/>
  <c r="V193" s="1"/>
  <c r="T194"/>
  <c r="T193" s="1"/>
  <c r="R194"/>
  <c r="R193" s="1"/>
  <c r="P194"/>
  <c r="P193" s="1"/>
  <c r="N194"/>
  <c r="N193" s="1"/>
  <c r="K1394"/>
  <c r="K1393" s="1"/>
  <c r="K1392" s="1"/>
  <c r="K1375" s="1"/>
  <c r="P1394"/>
  <c r="P1393" s="1"/>
  <c r="P1392" s="1"/>
  <c r="P1375" s="1"/>
  <c r="G68"/>
  <c r="G67" s="1"/>
  <c r="G23"/>
  <c r="I37"/>
  <c r="I995"/>
  <c r="I994" s="1"/>
  <c r="G1008"/>
  <c r="G1007" s="1"/>
  <c r="G1006" s="1"/>
  <c r="K1264"/>
  <c r="K1263" s="1"/>
  <c r="K1262" s="1"/>
  <c r="P1264"/>
  <c r="P1263" s="1"/>
  <c r="P1262" s="1"/>
  <c r="K538"/>
  <c r="K537" s="1"/>
  <c r="K536" s="1"/>
  <c r="P538"/>
  <c r="P537" s="1"/>
  <c r="P536" s="1"/>
  <c r="O538"/>
  <c r="O537" s="1"/>
  <c r="G1169"/>
  <c r="G1168" s="1"/>
  <c r="G1167" s="1"/>
  <c r="J1352"/>
  <c r="L75"/>
  <c r="L74" s="1"/>
  <c r="L73" s="1"/>
  <c r="J1370"/>
  <c r="J1369" s="1"/>
  <c r="J23"/>
  <c r="G981"/>
  <c r="G978" s="1"/>
  <c r="G977" s="1"/>
  <c r="J1176"/>
  <c r="J1358"/>
  <c r="J1357" s="1"/>
  <c r="K782"/>
  <c r="K781" s="1"/>
  <c r="K827"/>
  <c r="K826" s="1"/>
  <c r="K825" s="1"/>
  <c r="K1176"/>
  <c r="P27"/>
  <c r="X37"/>
  <c r="K271"/>
  <c r="K270" s="1"/>
  <c r="K269" s="1"/>
  <c r="K268" s="1"/>
  <c r="K267" s="1"/>
  <c r="P271"/>
  <c r="P270" s="1"/>
  <c r="P269" s="1"/>
  <c r="P268" s="1"/>
  <c r="P267" s="1"/>
  <c r="G80"/>
  <c r="J80"/>
  <c r="K80"/>
  <c r="G27"/>
  <c r="W37"/>
  <c r="O23"/>
  <c r="K37"/>
  <c r="G1186"/>
  <c r="G1185" s="1"/>
  <c r="G1358"/>
  <c r="G1357" s="1"/>
  <c r="K843"/>
  <c r="L637"/>
  <c r="G1248"/>
  <c r="L1248"/>
  <c r="G1256"/>
  <c r="G1255" s="1"/>
  <c r="L1256"/>
  <c r="L1255" s="1"/>
  <c r="G1258"/>
  <c r="G1257" s="1"/>
  <c r="J228"/>
  <c r="Z105"/>
  <c r="J1473"/>
  <c r="J1472" s="1"/>
  <c r="J1471" s="1"/>
  <c r="G467"/>
  <c r="G466" s="1"/>
  <c r="G465" s="1"/>
  <c r="G464" s="1"/>
  <c r="P38"/>
  <c r="P37" s="1"/>
  <c r="G584"/>
  <c r="G583"/>
  <c r="Y594"/>
  <c r="Y593" s="1"/>
  <c r="H594"/>
  <c r="L501"/>
  <c r="L500" s="1"/>
  <c r="L606"/>
  <c r="G637"/>
  <c r="K636"/>
  <c r="K635" s="1"/>
  <c r="K634" s="1"/>
  <c r="G657"/>
  <c r="G1207"/>
  <c r="H1351"/>
  <c r="J38"/>
  <c r="J37" s="1"/>
  <c r="O38"/>
  <c r="O37" s="1"/>
  <c r="R270"/>
  <c r="G503"/>
  <c r="G502" s="1"/>
  <c r="L610"/>
  <c r="G610"/>
  <c r="P1269"/>
  <c r="P1268" s="1"/>
  <c r="P1267" s="1"/>
  <c r="L15"/>
  <c r="L229"/>
  <c r="K228"/>
  <c r="K227" s="1"/>
  <c r="K226" s="1"/>
  <c r="L290"/>
  <c r="L289"/>
  <c r="L471"/>
  <c r="L470" s="1"/>
  <c r="L469" s="1"/>
  <c r="M499"/>
  <c r="M498" s="1"/>
  <c r="O636"/>
  <c r="O635" s="1"/>
  <c r="O634" s="1"/>
  <c r="P1205"/>
  <c r="P1204" s="1"/>
  <c r="P1203" s="1"/>
  <c r="R105"/>
  <c r="J1204"/>
  <c r="J1203" s="1"/>
  <c r="O228"/>
  <c r="O227" s="1"/>
  <c r="O226" s="1"/>
  <c r="J499"/>
  <c r="J498" s="1"/>
  <c r="O75"/>
  <c r="O74" s="1"/>
  <c r="O73" s="1"/>
  <c r="J75"/>
  <c r="J74" s="1"/>
  <c r="J73" s="1"/>
  <c r="K1205"/>
  <c r="K1204" s="1"/>
  <c r="K1203" s="1"/>
  <c r="V105"/>
  <c r="N105"/>
  <c r="S270"/>
  <c r="S269" s="1"/>
  <c r="S268" s="1"/>
  <c r="S267" s="1"/>
  <c r="Q270"/>
  <c r="Q269" s="1"/>
  <c r="Q268" s="1"/>
  <c r="Q267" s="1"/>
  <c r="O158"/>
  <c r="O157" s="1"/>
  <c r="J115"/>
  <c r="J114" s="1"/>
  <c r="J113" s="1"/>
  <c r="L116"/>
  <c r="G471"/>
  <c r="G501"/>
  <c r="G500" s="1"/>
  <c r="N499"/>
  <c r="N498" s="1"/>
  <c r="H499"/>
  <c r="H498" s="1"/>
  <c r="L503"/>
  <c r="L502" s="1"/>
  <c r="O502"/>
  <c r="L638"/>
  <c r="J636"/>
  <c r="J635" s="1"/>
  <c r="J634" s="1"/>
  <c r="L659"/>
  <c r="L658"/>
  <c r="L657"/>
  <c r="L1207"/>
  <c r="G53"/>
  <c r="O500"/>
  <c r="P75"/>
  <c r="P74" s="1"/>
  <c r="P73" s="1"/>
  <c r="N75"/>
  <c r="N74" s="1"/>
  <c r="N73" s="1"/>
  <c r="P228"/>
  <c r="G658"/>
  <c r="G659"/>
  <c r="K594"/>
  <c r="K593" s="1"/>
  <c r="G597"/>
  <c r="P1259"/>
  <c r="K1259"/>
  <c r="P636"/>
  <c r="P635" s="1"/>
  <c r="P634" s="1"/>
  <c r="G638"/>
  <c r="G606"/>
  <c r="AA499"/>
  <c r="AA498" s="1"/>
  <c r="Y499"/>
  <c r="Y498" s="1"/>
  <c r="S499"/>
  <c r="S498" s="1"/>
  <c r="Q499"/>
  <c r="Q498" s="1"/>
  <c r="W499"/>
  <c r="W498" s="1"/>
  <c r="K499"/>
  <c r="K498" s="1"/>
  <c r="P499"/>
  <c r="P498" s="1"/>
  <c r="U499"/>
  <c r="U498" s="1"/>
  <c r="V499"/>
  <c r="V498" s="1"/>
  <c r="I498"/>
  <c r="L467"/>
  <c r="L466" s="1"/>
  <c r="L465" s="1"/>
  <c r="L464" s="1"/>
  <c r="AB1302"/>
  <c r="X1302"/>
  <c r="T1302"/>
  <c r="G39"/>
  <c r="G38" s="1"/>
  <c r="L292"/>
  <c r="G609"/>
  <c r="L117"/>
  <c r="L1206"/>
  <c r="G1240"/>
  <c r="G1261"/>
  <c r="G229"/>
  <c r="G290"/>
  <c r="G289"/>
  <c r="I775"/>
  <c r="T270"/>
  <c r="G1247"/>
  <c r="G598"/>
  <c r="L160"/>
  <c r="G160"/>
  <c r="G159" s="1"/>
  <c r="G57"/>
  <c r="L1401"/>
  <c r="L1400" s="1"/>
  <c r="L1399" s="1"/>
  <c r="L1398" s="1"/>
  <c r="L1461"/>
  <c r="L1460" s="1"/>
  <c r="L1459" s="1"/>
  <c r="L1458" s="1"/>
  <c r="O52"/>
  <c r="O51" s="1"/>
  <c r="G151"/>
  <c r="G150" s="1"/>
  <c r="G149" s="1"/>
  <c r="G148" s="1"/>
  <c r="L231"/>
  <c r="L1260"/>
  <c r="G277"/>
  <c r="G276" s="1"/>
  <c r="L277"/>
  <c r="L276" s="1"/>
  <c r="O276"/>
  <c r="O270" s="1"/>
  <c r="O269" s="1"/>
  <c r="O268" s="1"/>
  <c r="O267" s="1"/>
  <c r="L598"/>
  <c r="L597"/>
  <c r="K158"/>
  <c r="K157" s="1"/>
  <c r="G1206"/>
  <c r="L1240"/>
  <c r="L1261"/>
  <c r="O1259"/>
  <c r="K1269"/>
  <c r="K1268" s="1"/>
  <c r="K1267" s="1"/>
  <c r="L1270"/>
  <c r="G1270"/>
  <c r="J1269"/>
  <c r="J1268" s="1"/>
  <c r="J1267" s="1"/>
  <c r="K1276"/>
  <c r="K1275" s="1"/>
  <c r="AA594"/>
  <c r="AA593" s="1"/>
  <c r="W594"/>
  <c r="W593" s="1"/>
  <c r="P158"/>
  <c r="P157" s="1"/>
  <c r="P112" s="1"/>
  <c r="J158"/>
  <c r="J157" s="1"/>
  <c r="O1204"/>
  <c r="O1203" s="1"/>
  <c r="O1269"/>
  <c r="O1268" s="1"/>
  <c r="O1267" s="1"/>
  <c r="G60"/>
  <c r="G15"/>
  <c r="P1276"/>
  <c r="P1275" s="1"/>
  <c r="J594"/>
  <c r="J593" s="1"/>
  <c r="P594"/>
  <c r="P593" s="1"/>
  <c r="K876"/>
  <c r="K977"/>
  <c r="K1008"/>
  <c r="K1007" s="1"/>
  <c r="K1057"/>
  <c r="K1063"/>
  <c r="K1062" s="1"/>
  <c r="G1311"/>
  <c r="L596"/>
  <c r="G600"/>
  <c r="G599" s="1"/>
  <c r="G604"/>
  <c r="O602"/>
  <c r="O601" s="1"/>
  <c r="L111"/>
  <c r="L110" s="1"/>
  <c r="L109" s="1"/>
  <c r="G108"/>
  <c r="G107" s="1"/>
  <c r="G106" s="1"/>
  <c r="L1367"/>
  <c r="L1366" s="1"/>
  <c r="L1365" s="1"/>
  <c r="L1364" s="1"/>
  <c r="P655"/>
  <c r="P654" s="1"/>
  <c r="P569" s="1"/>
  <c r="O115"/>
  <c r="O114" s="1"/>
  <c r="O113" s="1"/>
  <c r="K115"/>
  <c r="K114" s="1"/>
  <c r="K113" s="1"/>
  <c r="V593"/>
  <c r="T593"/>
  <c r="R593"/>
  <c r="H593"/>
  <c r="AB594"/>
  <c r="AB593" s="1"/>
  <c r="Z594"/>
  <c r="Z593" s="1"/>
  <c r="X594"/>
  <c r="X593" s="1"/>
  <c r="U594"/>
  <c r="U593" s="1"/>
  <c r="S594"/>
  <c r="S593" s="1"/>
  <c r="Q594"/>
  <c r="Q593" s="1"/>
  <c r="M594"/>
  <c r="M593" s="1"/>
  <c r="I594"/>
  <c r="I593" s="1"/>
  <c r="O655"/>
  <c r="O654" s="1"/>
  <c r="K655"/>
  <c r="K654" s="1"/>
  <c r="P115"/>
  <c r="P114" s="1"/>
  <c r="P113" s="1"/>
  <c r="G55"/>
  <c r="G117"/>
  <c r="G111"/>
  <c r="G110" s="1"/>
  <c r="G109" s="1"/>
  <c r="P582"/>
  <c r="P581" s="1"/>
  <c r="P580" s="1"/>
  <c r="L584"/>
  <c r="J655"/>
  <c r="J654" s="1"/>
  <c r="N593"/>
  <c r="G1367"/>
  <c r="G1366" s="1"/>
  <c r="G1365" s="1"/>
  <c r="G1364" s="1"/>
  <c r="G1113"/>
  <c r="G1112" s="1"/>
  <c r="G1111" s="1"/>
  <c r="AB105"/>
  <c r="X105"/>
  <c r="T105"/>
  <c r="P105"/>
  <c r="G1305"/>
  <c r="L1305"/>
  <c r="G1306"/>
  <c r="G1308"/>
  <c r="G1307" s="1"/>
  <c r="L1308"/>
  <c r="L1307" s="1"/>
  <c r="O582"/>
  <c r="O581" s="1"/>
  <c r="O580" s="1"/>
  <c r="J602"/>
  <c r="J601" s="1"/>
  <c r="J110"/>
  <c r="J109" s="1"/>
  <c r="J105" s="1"/>
  <c r="J918"/>
  <c r="J917" s="1"/>
  <c r="J926"/>
  <c r="J971"/>
  <c r="J970" s="1"/>
  <c r="J977"/>
  <c r="J1117"/>
  <c r="J1116" s="1"/>
  <c r="J1115" s="1"/>
  <c r="J1126"/>
  <c r="J1125" s="1"/>
  <c r="J1124" s="1"/>
  <c r="J1137"/>
  <c r="J1136" s="1"/>
  <c r="G230"/>
  <c r="AA227"/>
  <c r="AA226" s="1"/>
  <c r="Y227"/>
  <c r="Y226" s="1"/>
  <c r="W227"/>
  <c r="W226" s="1"/>
  <c r="U227"/>
  <c r="U226" s="1"/>
  <c r="S227"/>
  <c r="S226" s="1"/>
  <c r="Q227"/>
  <c r="Q226" s="1"/>
  <c r="AB227"/>
  <c r="AB226" s="1"/>
  <c r="Z227"/>
  <c r="Z226" s="1"/>
  <c r="X227"/>
  <c r="X226" s="1"/>
  <c r="V227"/>
  <c r="V226" s="1"/>
  <c r="T227"/>
  <c r="T226" s="1"/>
  <c r="R227"/>
  <c r="R226" s="1"/>
  <c r="N227"/>
  <c r="N226" s="1"/>
  <c r="G245"/>
  <c r="G244" s="1"/>
  <c r="G243" s="1"/>
  <c r="G242" s="1"/>
  <c r="K288"/>
  <c r="K287" s="1"/>
  <c r="K286" s="1"/>
  <c r="K285" s="1"/>
  <c r="K582"/>
  <c r="K581" s="1"/>
  <c r="K580" s="1"/>
  <c r="L108"/>
  <c r="L107" s="1"/>
  <c r="L106" s="1"/>
  <c r="O107"/>
  <c r="O106" s="1"/>
  <c r="O110"/>
  <c r="O109" s="1"/>
  <c r="G116"/>
  <c r="G1284"/>
  <c r="G1291"/>
  <c r="L1291"/>
  <c r="G1292"/>
  <c r="G1293"/>
  <c r="L1293"/>
  <c r="G1294"/>
  <c r="G1295"/>
  <c r="L1295"/>
  <c r="G1298"/>
  <c r="G1297" s="1"/>
  <c r="G1316"/>
  <c r="G1317"/>
  <c r="L1317"/>
  <c r="G1322"/>
  <c r="G1321" s="1"/>
  <c r="G1320" s="1"/>
  <c r="L1322"/>
  <c r="L1321" s="1"/>
  <c r="L1320" s="1"/>
  <c r="K1457"/>
  <c r="P1457"/>
  <c r="P1456" s="1"/>
  <c r="AA1457"/>
  <c r="Y1457"/>
  <c r="W1457"/>
  <c r="U1457"/>
  <c r="S1457"/>
  <c r="Q1457"/>
  <c r="M1457"/>
  <c r="H1457"/>
  <c r="H1456" s="1"/>
  <c r="K64"/>
  <c r="P64"/>
  <c r="G59"/>
  <c r="G155"/>
  <c r="G231"/>
  <c r="L245"/>
  <c r="L244" s="1"/>
  <c r="L243" s="1"/>
  <c r="L242" s="1"/>
  <c r="G292"/>
  <c r="L583"/>
  <c r="G596"/>
  <c r="G605"/>
  <c r="K602"/>
  <c r="K601" s="1"/>
  <c r="L609"/>
  <c r="G644"/>
  <c r="J640"/>
  <c r="J639" s="1"/>
  <c r="G1260"/>
  <c r="AB1457"/>
  <c r="Z1457"/>
  <c r="X1457"/>
  <c r="X1456" s="1"/>
  <c r="V1457"/>
  <c r="T1457"/>
  <c r="R1457"/>
  <c r="N1457"/>
  <c r="I1457"/>
  <c r="G54"/>
  <c r="G56"/>
  <c r="O288"/>
  <c r="O287" s="1"/>
  <c r="O286" s="1"/>
  <c r="J582"/>
  <c r="J581" s="1"/>
  <c r="J580" s="1"/>
  <c r="G1239"/>
  <c r="L644"/>
  <c r="P602"/>
  <c r="P601" s="1"/>
  <c r="L605"/>
  <c r="L604"/>
  <c r="L600"/>
  <c r="L599" s="1"/>
  <c r="P288"/>
  <c r="P287" s="1"/>
  <c r="P286" s="1"/>
  <c r="P285" s="1"/>
  <c r="J288"/>
  <c r="J287" s="1"/>
  <c r="J286" s="1"/>
  <c r="L233"/>
  <c r="L232" s="1"/>
  <c r="G233"/>
  <c r="G232" s="1"/>
  <c r="P232"/>
  <c r="J232"/>
  <c r="J227" s="1"/>
  <c r="J226" s="1"/>
  <c r="L230"/>
  <c r="Z11"/>
  <c r="Z10" s="1"/>
  <c r="Z9" s="1"/>
  <c r="V11"/>
  <c r="V10" s="1"/>
  <c r="V9" s="1"/>
  <c r="AB1175"/>
  <c r="AB1174" s="1"/>
  <c r="T1175"/>
  <c r="T1174" s="1"/>
  <c r="J743"/>
  <c r="J771"/>
  <c r="J770" s="1"/>
  <c r="J769" s="1"/>
  <c r="J776"/>
  <c r="J775" s="1"/>
  <c r="J792"/>
  <c r="J791" s="1"/>
  <c r="J790" s="1"/>
  <c r="J800"/>
  <c r="J799" s="1"/>
  <c r="J798" s="1"/>
  <c r="J806"/>
  <c r="J805" s="1"/>
  <c r="J804" s="1"/>
  <c r="J811"/>
  <c r="J810" s="1"/>
  <c r="J809" s="1"/>
  <c r="J1468"/>
  <c r="J1467" s="1"/>
  <c r="J1466" s="1"/>
  <c r="J1457" s="1"/>
  <c r="J1456" s="1"/>
  <c r="K210"/>
  <c r="K751"/>
  <c r="K748" s="1"/>
  <c r="O1460"/>
  <c r="O1459" s="1"/>
  <c r="O1458" s="1"/>
  <c r="O1457" s="1"/>
  <c r="O64"/>
  <c r="L151"/>
  <c r="L150" s="1"/>
  <c r="L149" s="1"/>
  <c r="L148" s="1"/>
  <c r="L155"/>
  <c r="L159"/>
  <c r="AB742"/>
  <c r="Z742"/>
  <c r="X742"/>
  <c r="V742"/>
  <c r="T742"/>
  <c r="R742"/>
  <c r="P742"/>
  <c r="G46"/>
  <c r="G58"/>
  <c r="G66"/>
  <c r="G72"/>
  <c r="K1113"/>
  <c r="K1112" s="1"/>
  <c r="K1111" s="1"/>
  <c r="K1169"/>
  <c r="K1168" s="1"/>
  <c r="K1167" s="1"/>
  <c r="K1186"/>
  <c r="K1185" s="1"/>
  <c r="K1192"/>
  <c r="K1191" s="1"/>
  <c r="K1184" s="1"/>
  <c r="K1199"/>
  <c r="K1198" s="1"/>
  <c r="K1197" s="1"/>
  <c r="K1352"/>
  <c r="K1358"/>
  <c r="K1357" s="1"/>
  <c r="L547"/>
  <c r="L546" s="1"/>
  <c r="L545" s="1"/>
  <c r="L544" s="1"/>
  <c r="G567"/>
  <c r="G568"/>
  <c r="L568"/>
  <c r="G617"/>
  <c r="G623"/>
  <c r="G624"/>
  <c r="L624"/>
  <c r="G632"/>
  <c r="G671"/>
  <c r="G672"/>
  <c r="L672"/>
  <c r="L1234"/>
  <c r="L1233" s="1"/>
  <c r="G1238"/>
  <c r="L1238"/>
  <c r="Y1235"/>
  <c r="U1235"/>
  <c r="M1235"/>
  <c r="G1461"/>
  <c r="G1460" s="1"/>
  <c r="G1459" s="1"/>
  <c r="G1458" s="1"/>
  <c r="P613"/>
  <c r="P612" s="1"/>
  <c r="P611" s="1"/>
  <c r="G71"/>
  <c r="G18"/>
  <c r="G17" s="1"/>
  <c r="J876"/>
  <c r="J873" s="1"/>
  <c r="J1231"/>
  <c r="J1227" s="1"/>
  <c r="G1232"/>
  <c r="G1231" s="1"/>
  <c r="G492"/>
  <c r="G880"/>
  <c r="G882"/>
  <c r="G885"/>
  <c r="G1177"/>
  <c r="G1176" s="1"/>
  <c r="G1443"/>
  <c r="G1442" s="1"/>
  <c r="G1441" s="1"/>
  <c r="G1214"/>
  <c r="G1213" s="1"/>
  <c r="G1212" s="1"/>
  <c r="G1211" s="1"/>
  <c r="G1230"/>
  <c r="L1230"/>
  <c r="K1236"/>
  <c r="K1235" s="1"/>
  <c r="P1236"/>
  <c r="P1235" s="1"/>
  <c r="G1241"/>
  <c r="L1241"/>
  <c r="G1242"/>
  <c r="G1244"/>
  <c r="G1245"/>
  <c r="L1245"/>
  <c r="G1246"/>
  <c r="G1266"/>
  <c r="L1266"/>
  <c r="L1278"/>
  <c r="G1279"/>
  <c r="J1282"/>
  <c r="L1283"/>
  <c r="L1301"/>
  <c r="L1300" s="1"/>
  <c r="L1299" s="1"/>
  <c r="G1312"/>
  <c r="L1312"/>
  <c r="G1313"/>
  <c r="G1314"/>
  <c r="L1314"/>
  <c r="AA1235"/>
  <c r="S1235"/>
  <c r="H1235"/>
  <c r="I1235"/>
  <c r="Z1302"/>
  <c r="V1302"/>
  <c r="R1302"/>
  <c r="N1302"/>
  <c r="H1302"/>
  <c r="G1274"/>
  <c r="G1273" s="1"/>
  <c r="G1272" s="1"/>
  <c r="G1271" s="1"/>
  <c r="L1391"/>
  <c r="L1390" s="1"/>
  <c r="L1389" s="1"/>
  <c r="L1388" s="1"/>
  <c r="G1395"/>
  <c r="L1395"/>
  <c r="G1401"/>
  <c r="G1400" s="1"/>
  <c r="G1399" s="1"/>
  <c r="G1398" s="1"/>
  <c r="O1390"/>
  <c r="O1389" s="1"/>
  <c r="O1388" s="1"/>
  <c r="O1400"/>
  <c r="O1399" s="1"/>
  <c r="O1398" s="1"/>
  <c r="O1393"/>
  <c r="O1392" s="1"/>
  <c r="J1393"/>
  <c r="J1392" s="1"/>
  <c r="J1375" s="1"/>
  <c r="G1391"/>
  <c r="G1390" s="1"/>
  <c r="G1389" s="1"/>
  <c r="G1388" s="1"/>
  <c r="G1326"/>
  <c r="G1325" s="1"/>
  <c r="G1324" s="1"/>
  <c r="G1323" s="1"/>
  <c r="G1319"/>
  <c r="G1318" s="1"/>
  <c r="J1310"/>
  <c r="J1309" s="1"/>
  <c r="G1286"/>
  <c r="G1285" s="1"/>
  <c r="J1276"/>
  <c r="J1275" s="1"/>
  <c r="R1235"/>
  <c r="R1226" s="1"/>
  <c r="G1250"/>
  <c r="G1249" s="1"/>
  <c r="O1236"/>
  <c r="J1236"/>
  <c r="J1235" s="1"/>
  <c r="G1237"/>
  <c r="Q1235"/>
  <c r="G1229"/>
  <c r="G1228" s="1"/>
  <c r="L1214"/>
  <c r="L1213" s="1"/>
  <c r="L1212" s="1"/>
  <c r="L1211" s="1"/>
  <c r="P1280"/>
  <c r="P1302"/>
  <c r="O1233"/>
  <c r="J1255"/>
  <c r="J1263"/>
  <c r="J1262" s="1"/>
  <c r="O1276"/>
  <c r="O1275" s="1"/>
  <c r="O1282"/>
  <c r="AB1280"/>
  <c r="X1280"/>
  <c r="V1280"/>
  <c r="T1280"/>
  <c r="R1280"/>
  <c r="J1287"/>
  <c r="H1280"/>
  <c r="O1300"/>
  <c r="O1299" s="1"/>
  <c r="J1304"/>
  <c r="J1307"/>
  <c r="J1321"/>
  <c r="J1320" s="1"/>
  <c r="L1110"/>
  <c r="L1109" s="1"/>
  <c r="L1108" s="1"/>
  <c r="L1107" s="1"/>
  <c r="L1229"/>
  <c r="L1232"/>
  <c r="L1231" s="1"/>
  <c r="G1234"/>
  <c r="G1233" s="1"/>
  <c r="L1237"/>
  <c r="L1239"/>
  <c r="L1242"/>
  <c r="L1244"/>
  <c r="L1246"/>
  <c r="L1247"/>
  <c r="L1250"/>
  <c r="L1249" s="1"/>
  <c r="L1258"/>
  <c r="L1257" s="1"/>
  <c r="L1274"/>
  <c r="L1273" s="1"/>
  <c r="L1272" s="1"/>
  <c r="L1271" s="1"/>
  <c r="G1278"/>
  <c r="L1279"/>
  <c r="G1283"/>
  <c r="G1282" s="1"/>
  <c r="L1284"/>
  <c r="L1286"/>
  <c r="L1285" s="1"/>
  <c r="L1292"/>
  <c r="L1294"/>
  <c r="L1298"/>
  <c r="L1297" s="1"/>
  <c r="G1301"/>
  <c r="G1300" s="1"/>
  <c r="G1299" s="1"/>
  <c r="L1306"/>
  <c r="L1304" s="1"/>
  <c r="L1311"/>
  <c r="L1313"/>
  <c r="L1316"/>
  <c r="L1319"/>
  <c r="L1318" s="1"/>
  <c r="L1326"/>
  <c r="L1325" s="1"/>
  <c r="L1324" s="1"/>
  <c r="L1323" s="1"/>
  <c r="J1213"/>
  <c r="J1212" s="1"/>
  <c r="J1211" s="1"/>
  <c r="O1228"/>
  <c r="O1249"/>
  <c r="O1255"/>
  <c r="O1257"/>
  <c r="O1263"/>
  <c r="O1262" s="1"/>
  <c r="O1285"/>
  <c r="O1287"/>
  <c r="O1304"/>
  <c r="O1307"/>
  <c r="O1310"/>
  <c r="O1318"/>
  <c r="O1321"/>
  <c r="O1320" s="1"/>
  <c r="O1325"/>
  <c r="O1324" s="1"/>
  <c r="O1323" s="1"/>
  <c r="AA1302"/>
  <c r="Y1302"/>
  <c r="W1302"/>
  <c r="U1302"/>
  <c r="S1302"/>
  <c r="Q1302"/>
  <c r="M1302"/>
  <c r="K1302"/>
  <c r="I1302"/>
  <c r="Z1280"/>
  <c r="N1280"/>
  <c r="AA1280"/>
  <c r="W1280"/>
  <c r="S1280"/>
  <c r="AA1227"/>
  <c r="Y1227"/>
  <c r="W1227"/>
  <c r="U1227"/>
  <c r="S1227"/>
  <c r="Q1227"/>
  <c r="M1227"/>
  <c r="M1226" s="1"/>
  <c r="K1227"/>
  <c r="I1227"/>
  <c r="G1110"/>
  <c r="G1109" s="1"/>
  <c r="G1108" s="1"/>
  <c r="G1107" s="1"/>
  <c r="G628"/>
  <c r="AA561"/>
  <c r="H561"/>
  <c r="G614"/>
  <c r="G615"/>
  <c r="L615"/>
  <c r="G630"/>
  <c r="G631"/>
  <c r="L631"/>
  <c r="G653"/>
  <c r="L653"/>
  <c r="G663"/>
  <c r="J612"/>
  <c r="J611" s="1"/>
  <c r="G386"/>
  <c r="L422"/>
  <c r="L421" s="1"/>
  <c r="L420" s="1"/>
  <c r="L419" s="1"/>
  <c r="G479"/>
  <c r="G478" s="1"/>
  <c r="G477" s="1"/>
  <c r="G476" s="1"/>
  <c r="L479"/>
  <c r="L478" s="1"/>
  <c r="L477" s="1"/>
  <c r="L476" s="1"/>
  <c r="G487"/>
  <c r="S561"/>
  <c r="J622"/>
  <c r="J621" s="1"/>
  <c r="J620" s="1"/>
  <c r="J652"/>
  <c r="J651" s="1"/>
  <c r="J650" s="1"/>
  <c r="J670"/>
  <c r="J669" s="1"/>
  <c r="J668" s="1"/>
  <c r="AA612"/>
  <c r="AA611" s="1"/>
  <c r="Y612"/>
  <c r="Y611" s="1"/>
  <c r="W612"/>
  <c r="W611" s="1"/>
  <c r="U612"/>
  <c r="U611" s="1"/>
  <c r="S612"/>
  <c r="S611" s="1"/>
  <c r="Q612"/>
  <c r="Q611" s="1"/>
  <c r="O612"/>
  <c r="O611" s="1"/>
  <c r="M612"/>
  <c r="M611" s="1"/>
  <c r="K612"/>
  <c r="K611" s="1"/>
  <c r="I612"/>
  <c r="I611" s="1"/>
  <c r="G551"/>
  <c r="L555"/>
  <c r="L554" s="1"/>
  <c r="G564"/>
  <c r="G563" s="1"/>
  <c r="G562" s="1"/>
  <c r="L564"/>
  <c r="L563" s="1"/>
  <c r="L562" s="1"/>
  <c r="W561"/>
  <c r="N561"/>
  <c r="G619"/>
  <c r="G618" s="1"/>
  <c r="L619"/>
  <c r="L618" s="1"/>
  <c r="G629"/>
  <c r="L629"/>
  <c r="G633"/>
  <c r="L633"/>
  <c r="G664"/>
  <c r="L664"/>
  <c r="I209"/>
  <c r="I208" s="1"/>
  <c r="M549"/>
  <c r="G170"/>
  <c r="G169" s="1"/>
  <c r="G168" s="1"/>
  <c r="G167" s="1"/>
  <c r="P384"/>
  <c r="P383" s="1"/>
  <c r="P382" s="1"/>
  <c r="G434"/>
  <c r="G433" s="1"/>
  <c r="G432" s="1"/>
  <c r="G431" s="1"/>
  <c r="L434"/>
  <c r="L433" s="1"/>
  <c r="L432" s="1"/>
  <c r="L431" s="1"/>
  <c r="L543"/>
  <c r="L542" s="1"/>
  <c r="L541" s="1"/>
  <c r="K549"/>
  <c r="AB549"/>
  <c r="Z549"/>
  <c r="X549"/>
  <c r="V549"/>
  <c r="T549"/>
  <c r="L567"/>
  <c r="J566"/>
  <c r="J565" s="1"/>
  <c r="Y561"/>
  <c r="U561"/>
  <c r="L614"/>
  <c r="L617"/>
  <c r="L623"/>
  <c r="L628"/>
  <c r="L630"/>
  <c r="L632"/>
  <c r="L663"/>
  <c r="L662" s="1"/>
  <c r="L661" s="1"/>
  <c r="L660" s="1"/>
  <c r="L671"/>
  <c r="AA258"/>
  <c r="AA257" s="1"/>
  <c r="Y258"/>
  <c r="Y257" s="1"/>
  <c r="W258"/>
  <c r="W257" s="1"/>
  <c r="U258"/>
  <c r="U257" s="1"/>
  <c r="S258"/>
  <c r="S257" s="1"/>
  <c r="Q258"/>
  <c r="Q257" s="1"/>
  <c r="O258"/>
  <c r="O257" s="1"/>
  <c r="M258"/>
  <c r="M257" s="1"/>
  <c r="AA911"/>
  <c r="W911"/>
  <c r="S911"/>
  <c r="O911"/>
  <c r="N1175"/>
  <c r="N1174" s="1"/>
  <c r="H549"/>
  <c r="M561"/>
  <c r="I561"/>
  <c r="O566"/>
  <c r="O565" s="1"/>
  <c r="O563"/>
  <c r="O562" s="1"/>
  <c r="J563"/>
  <c r="J562" s="1"/>
  <c r="Q561"/>
  <c r="AB561"/>
  <c r="Z561"/>
  <c r="X561"/>
  <c r="V561"/>
  <c r="T561"/>
  <c r="R561"/>
  <c r="P561"/>
  <c r="L18"/>
  <c r="L17" s="1"/>
  <c r="L28"/>
  <c r="L33"/>
  <c r="L35"/>
  <c r="M32" s="1"/>
  <c r="M31" s="1"/>
  <c r="L39"/>
  <c r="L42"/>
  <c r="L46"/>
  <c r="L45" s="1"/>
  <c r="L48"/>
  <c r="L47" s="1"/>
  <c r="L53"/>
  <c r="L57"/>
  <c r="L58"/>
  <c r="L61"/>
  <c r="L66"/>
  <c r="L65" s="1"/>
  <c r="L68"/>
  <c r="L67" s="1"/>
  <c r="L72"/>
  <c r="L69" s="1"/>
  <c r="L81"/>
  <c r="L84"/>
  <c r="L88"/>
  <c r="L87" s="1"/>
  <c r="L93"/>
  <c r="L95"/>
  <c r="L121"/>
  <c r="L122"/>
  <c r="L124"/>
  <c r="L127"/>
  <c r="L128"/>
  <c r="L129"/>
  <c r="L131"/>
  <c r="L134"/>
  <c r="L133" s="1"/>
  <c r="L132" s="1"/>
  <c r="L139"/>
  <c r="L147"/>
  <c r="L146" s="1"/>
  <c r="L145" s="1"/>
  <c r="L144" s="1"/>
  <c r="L174"/>
  <c r="L173" s="1"/>
  <c r="L172" s="1"/>
  <c r="L171" s="1"/>
  <c r="L366"/>
  <c r="L365" s="1"/>
  <c r="L364" s="1"/>
  <c r="L363" s="1"/>
  <c r="J384"/>
  <c r="J383" s="1"/>
  <c r="J382" s="1"/>
  <c r="L385"/>
  <c r="G430"/>
  <c r="G429" s="1"/>
  <c r="G428" s="1"/>
  <c r="G427" s="1"/>
  <c r="G475"/>
  <c r="G474" s="1"/>
  <c r="G473" s="1"/>
  <c r="G472" s="1"/>
  <c r="L475"/>
  <c r="L474" s="1"/>
  <c r="L473" s="1"/>
  <c r="L472" s="1"/>
  <c r="G483"/>
  <c r="G482" s="1"/>
  <c r="G481" s="1"/>
  <c r="G480" s="1"/>
  <c r="AB536"/>
  <c r="Z536"/>
  <c r="X536"/>
  <c r="V536"/>
  <c r="T536"/>
  <c r="R536"/>
  <c r="H536"/>
  <c r="G547"/>
  <c r="G546" s="1"/>
  <c r="G545" s="1"/>
  <c r="G544" s="1"/>
  <c r="L551"/>
  <c r="G552"/>
  <c r="L552"/>
  <c r="G553"/>
  <c r="L553"/>
  <c r="G555"/>
  <c r="G554" s="1"/>
  <c r="AA549"/>
  <c r="Y549"/>
  <c r="W549"/>
  <c r="U549"/>
  <c r="S549"/>
  <c r="Q549"/>
  <c r="I1089"/>
  <c r="I1368"/>
  <c r="I1363" s="1"/>
  <c r="I1437"/>
  <c r="I1432" s="1"/>
  <c r="G1057"/>
  <c r="G1063"/>
  <c r="G1062" s="1"/>
  <c r="G1126"/>
  <c r="G1125" s="1"/>
  <c r="G1124" s="1"/>
  <c r="G1137"/>
  <c r="G1136" s="1"/>
  <c r="G1135" s="1"/>
  <c r="G1192"/>
  <c r="G1191" s="1"/>
  <c r="G1199"/>
  <c r="G1198" s="1"/>
  <c r="G1197" s="1"/>
  <c r="G1468"/>
  <c r="G1467" s="1"/>
  <c r="G1466" s="1"/>
  <c r="AB258"/>
  <c r="AB257" s="1"/>
  <c r="Z258"/>
  <c r="Z257" s="1"/>
  <c r="X258"/>
  <c r="X257" s="1"/>
  <c r="V258"/>
  <c r="V257" s="1"/>
  <c r="T258"/>
  <c r="T257" s="1"/>
  <c r="R258"/>
  <c r="R257" s="1"/>
  <c r="P258"/>
  <c r="P257" s="1"/>
  <c r="N258"/>
  <c r="N257" s="1"/>
  <c r="AA748"/>
  <c r="Y748"/>
  <c r="W748"/>
  <c r="U748"/>
  <c r="S748"/>
  <c r="Q748"/>
  <c r="O748"/>
  <c r="M748"/>
  <c r="N774"/>
  <c r="AB867"/>
  <c r="Z867"/>
  <c r="X867"/>
  <c r="V867"/>
  <c r="T867"/>
  <c r="R867"/>
  <c r="P867"/>
  <c r="N867"/>
  <c r="AA873"/>
  <c r="Y873"/>
  <c r="W873"/>
  <c r="U873"/>
  <c r="S873"/>
  <c r="Q873"/>
  <c r="O873"/>
  <c r="M873"/>
  <c r="AB911"/>
  <c r="Z911"/>
  <c r="X911"/>
  <c r="V911"/>
  <c r="T911"/>
  <c r="R911"/>
  <c r="P911"/>
  <c r="N911"/>
  <c r="J911"/>
  <c r="I549"/>
  <c r="O554"/>
  <c r="R549"/>
  <c r="J550"/>
  <c r="J549" s="1"/>
  <c r="O550"/>
  <c r="O546"/>
  <c r="O545" s="1"/>
  <c r="O544" s="1"/>
  <c r="I1184"/>
  <c r="AB1351"/>
  <c r="Z1351"/>
  <c r="Z1350" s="1"/>
  <c r="Z1349" s="1"/>
  <c r="X1351"/>
  <c r="V1351"/>
  <c r="V1350" s="1"/>
  <c r="V1349" s="1"/>
  <c r="T1351"/>
  <c r="R1351"/>
  <c r="R1350" s="1"/>
  <c r="R1349" s="1"/>
  <c r="P1351"/>
  <c r="N1351"/>
  <c r="N1350" s="1"/>
  <c r="N1349" s="1"/>
  <c r="L178"/>
  <c r="L179"/>
  <c r="L180"/>
  <c r="L184"/>
  <c r="L183" s="1"/>
  <c r="L182" s="1"/>
  <c r="L181" s="1"/>
  <c r="L192"/>
  <c r="L191" s="1"/>
  <c r="L190" s="1"/>
  <c r="L189" s="1"/>
  <c r="L196"/>
  <c r="L197"/>
  <c r="L198"/>
  <c r="L199"/>
  <c r="L201"/>
  <c r="L203"/>
  <c r="L202" s="1"/>
  <c r="L211"/>
  <c r="L210" s="1"/>
  <c r="L214"/>
  <c r="L213" s="1"/>
  <c r="L216"/>
  <c r="L215" s="1"/>
  <c r="L219"/>
  <c r="L220"/>
  <c r="L221"/>
  <c r="L222"/>
  <c r="L225"/>
  <c r="L224" s="1"/>
  <c r="L223" s="1"/>
  <c r="L241"/>
  <c r="L240" s="1"/>
  <c r="L239" s="1"/>
  <c r="L238" s="1"/>
  <c r="L252"/>
  <c r="L260"/>
  <c r="L259" s="1"/>
  <c r="L262"/>
  <c r="L261" s="1"/>
  <c r="L266"/>
  <c r="L265" s="1"/>
  <c r="L264" s="1"/>
  <c r="L263" s="1"/>
  <c r="L305"/>
  <c r="L306"/>
  <c r="L310"/>
  <c r="L316"/>
  <c r="L317"/>
  <c r="L318"/>
  <c r="L332"/>
  <c r="L331" s="1"/>
  <c r="L330" s="1"/>
  <c r="L329" s="1"/>
  <c r="L336"/>
  <c r="L335" s="1"/>
  <c r="L334" s="1"/>
  <c r="L333" s="1"/>
  <c r="L357"/>
  <c r="L356" s="1"/>
  <c r="L355" s="1"/>
  <c r="L354" s="1"/>
  <c r="L337" s="1"/>
  <c r="L390"/>
  <c r="L391"/>
  <c r="L397"/>
  <c r="L396" s="1"/>
  <c r="L395" s="1"/>
  <c r="L394" s="1"/>
  <c r="L405"/>
  <c r="L409"/>
  <c r="L408" s="1"/>
  <c r="L407" s="1"/>
  <c r="L406" s="1"/>
  <c r="L413"/>
  <c r="L412" s="1"/>
  <c r="L411" s="1"/>
  <c r="L410" s="1"/>
  <c r="L438"/>
  <c r="L437" s="1"/>
  <c r="L436" s="1"/>
  <c r="L435" s="1"/>
  <c r="L442"/>
  <c r="L441" s="1"/>
  <c r="L440" s="1"/>
  <c r="L439" s="1"/>
  <c r="L447"/>
  <c r="L448"/>
  <c r="L449"/>
  <c r="L460"/>
  <c r="L461"/>
  <c r="L492"/>
  <c r="L491" s="1"/>
  <c r="L490" s="1"/>
  <c r="L489" s="1"/>
  <c r="L507"/>
  <c r="L506" s="1"/>
  <c r="L505" s="1"/>
  <c r="L511"/>
  <c r="L510" s="1"/>
  <c r="L509" s="1"/>
  <c r="L508" s="1"/>
  <c r="L516"/>
  <c r="L520"/>
  <c r="L519" s="1"/>
  <c r="L518" s="1"/>
  <c r="L517" s="1"/>
  <c r="L524"/>
  <c r="L527"/>
  <c r="L526" s="1"/>
  <c r="L525" s="1"/>
  <c r="L730"/>
  <c r="L729" s="1"/>
  <c r="L728" s="1"/>
  <c r="L734"/>
  <c r="L733" s="1"/>
  <c r="L732" s="1"/>
  <c r="L731" s="1"/>
  <c r="J433"/>
  <c r="J432" s="1"/>
  <c r="J431" s="1"/>
  <c r="J418" s="1"/>
  <c r="J474"/>
  <c r="J473" s="1"/>
  <c r="J472" s="1"/>
  <c r="O478"/>
  <c r="O477" s="1"/>
  <c r="O476" s="1"/>
  <c r="J478"/>
  <c r="J477" s="1"/>
  <c r="J476" s="1"/>
  <c r="O542"/>
  <c r="O541" s="1"/>
  <c r="L738"/>
  <c r="L737" s="1"/>
  <c r="L736" s="1"/>
  <c r="L735" s="1"/>
  <c r="L744"/>
  <c r="L745"/>
  <c r="L747"/>
  <c r="L746" s="1"/>
  <c r="L750"/>
  <c r="L749" s="1"/>
  <c r="L752"/>
  <c r="L753"/>
  <c r="L754"/>
  <c r="L755"/>
  <c r="L756"/>
  <c r="L757"/>
  <c r="L758"/>
  <c r="L759"/>
  <c r="L761"/>
  <c r="L760" s="1"/>
  <c r="L764"/>
  <c r="L763" s="1"/>
  <c r="L768"/>
  <c r="L767" s="1"/>
  <c r="L772"/>
  <c r="L773"/>
  <c r="L777"/>
  <c r="L778"/>
  <c r="L780"/>
  <c r="L779" s="1"/>
  <c r="L783"/>
  <c r="L784"/>
  <c r="L785"/>
  <c r="L789"/>
  <c r="L788" s="1"/>
  <c r="L787" s="1"/>
  <c r="L786" s="1"/>
  <c r="L793"/>
  <c r="L797"/>
  <c r="L796" s="1"/>
  <c r="L795" s="1"/>
  <c r="L794" s="1"/>
  <c r="L801"/>
  <c r="L802"/>
  <c r="L803"/>
  <c r="L807"/>
  <c r="L808"/>
  <c r="L812"/>
  <c r="L813"/>
  <c r="L814"/>
  <c r="L815"/>
  <c r="L816"/>
  <c r="L820"/>
  <c r="L819" s="1"/>
  <c r="L818" s="1"/>
  <c r="L817" s="1"/>
  <c r="L824"/>
  <c r="L823" s="1"/>
  <c r="L822" s="1"/>
  <c r="L821" s="1"/>
  <c r="L845"/>
  <c r="L844" s="1"/>
  <c r="L847"/>
  <c r="L846" s="1"/>
  <c r="L850"/>
  <c r="L849" s="1"/>
  <c r="L848" s="1"/>
  <c r="L869"/>
  <c r="L870"/>
  <c r="L872"/>
  <c r="L871" s="1"/>
  <c r="L875"/>
  <c r="L874" s="1"/>
  <c r="L877"/>
  <c r="L878"/>
  <c r="L879"/>
  <c r="L880"/>
  <c r="L881"/>
  <c r="L882"/>
  <c r="L883"/>
  <c r="L885"/>
  <c r="L886"/>
  <c r="L888"/>
  <c r="L887" s="1"/>
  <c r="L891"/>
  <c r="L890" s="1"/>
  <c r="L889" s="1"/>
  <c r="L894"/>
  <c r="L893" s="1"/>
  <c r="L896"/>
  <c r="L895" s="1"/>
  <c r="L898"/>
  <c r="L897" s="1"/>
  <c r="L902"/>
  <c r="L901" s="1"/>
  <c r="L900" s="1"/>
  <c r="L905"/>
  <c r="L904" s="1"/>
  <c r="L903" s="1"/>
  <c r="L909"/>
  <c r="L908" s="1"/>
  <c r="L907" s="1"/>
  <c r="L906" s="1"/>
  <c r="L913"/>
  <c r="L914"/>
  <c r="L916"/>
  <c r="L915" s="1"/>
  <c r="L919"/>
  <c r="L920"/>
  <c r="L921"/>
  <c r="L924"/>
  <c r="L923" s="1"/>
  <c r="L922" s="1"/>
  <c r="L928"/>
  <c r="L927" s="1"/>
  <c r="L930"/>
  <c r="L929" s="1"/>
  <c r="L933"/>
  <c r="L932" s="1"/>
  <c r="L931" s="1"/>
  <c r="L937"/>
  <c r="L936" s="1"/>
  <c r="L935" s="1"/>
  <c r="L934" s="1"/>
  <c r="L948"/>
  <c r="L947" s="1"/>
  <c r="L946" s="1"/>
  <c r="L951"/>
  <c r="L950" s="1"/>
  <c r="L949" s="1"/>
  <c r="L955"/>
  <c r="L954" s="1"/>
  <c r="L953" s="1"/>
  <c r="L958"/>
  <c r="L957" s="1"/>
  <c r="L956" s="1"/>
  <c r="L965"/>
  <c r="L964" s="1"/>
  <c r="L963" s="1"/>
  <c r="L968"/>
  <c r="L967" s="1"/>
  <c r="L966" s="1"/>
  <c r="L972"/>
  <c r="L975"/>
  <c r="L974" s="1"/>
  <c r="L973" s="1"/>
  <c r="L979"/>
  <c r="L981"/>
  <c r="L985"/>
  <c r="L984" s="1"/>
  <c r="L983" s="1"/>
  <c r="L990"/>
  <c r="L993"/>
  <c r="L992" s="1"/>
  <c r="L991" s="1"/>
  <c r="L997"/>
  <c r="L996" s="1"/>
  <c r="L999"/>
  <c r="L998" s="1"/>
  <c r="L1002"/>
  <c r="L1001" s="1"/>
  <c r="L1000" s="1"/>
  <c r="L1005"/>
  <c r="L1004" s="1"/>
  <c r="L1003" s="1"/>
  <c r="L1009"/>
  <c r="L1010"/>
  <c r="L1011"/>
  <c r="L1012"/>
  <c r="L1014"/>
  <c r="L1015"/>
  <c r="L1018"/>
  <c r="L1017" s="1"/>
  <c r="L1016" s="1"/>
  <c r="L1022"/>
  <c r="L1021" s="1"/>
  <c r="L1020" s="1"/>
  <c r="L1019" s="1"/>
  <c r="L1029"/>
  <c r="L1028" s="1"/>
  <c r="L1027" s="1"/>
  <c r="L1033"/>
  <c r="L1032" s="1"/>
  <c r="L1031" s="1"/>
  <c r="L1036"/>
  <c r="L1035" s="1"/>
  <c r="L1034" s="1"/>
  <c r="L1041"/>
  <c r="L1046"/>
  <c r="L1045" s="1"/>
  <c r="L1044" s="1"/>
  <c r="L1043" s="1"/>
  <c r="L1050"/>
  <c r="L1049" s="1"/>
  <c r="L1048" s="1"/>
  <c r="L1047" s="1"/>
  <c r="L1054"/>
  <c r="L1053" s="1"/>
  <c r="L1052" s="1"/>
  <c r="L1051" s="1"/>
  <c r="L1058"/>
  <c r="L1059"/>
  <c r="L1061"/>
  <c r="L1060" s="1"/>
  <c r="L1064"/>
  <c r="L1065"/>
  <c r="L1066"/>
  <c r="L1069"/>
  <c r="L1071"/>
  <c r="L1070" s="1"/>
  <c r="L1074"/>
  <c r="L1073" s="1"/>
  <c r="L1076"/>
  <c r="L1075" s="1"/>
  <c r="L1080"/>
  <c r="L1085"/>
  <c r="L1084" s="1"/>
  <c r="L1083" s="1"/>
  <c r="L1088"/>
  <c r="L1087" s="1"/>
  <c r="L1086" s="1"/>
  <c r="L1093"/>
  <c r="L1092" s="1"/>
  <c r="L1091" s="1"/>
  <c r="L1090" s="1"/>
  <c r="L1101"/>
  <c r="L1100" s="1"/>
  <c r="L1099" s="1"/>
  <c r="L1098" s="1"/>
  <c r="K169"/>
  <c r="K168" s="1"/>
  <c r="K167" s="1"/>
  <c r="G237"/>
  <c r="G236" s="1"/>
  <c r="G235" s="1"/>
  <c r="G234" s="1"/>
  <c r="L237"/>
  <c r="L236" s="1"/>
  <c r="L235" s="1"/>
  <c r="L234" s="1"/>
  <c r="X269"/>
  <c r="X268" s="1"/>
  <c r="X267" s="1"/>
  <c r="G326"/>
  <c r="G325" s="1"/>
  <c r="G324" s="1"/>
  <c r="G366"/>
  <c r="G365" s="1"/>
  <c r="G364" s="1"/>
  <c r="G363" s="1"/>
  <c r="L386"/>
  <c r="L430"/>
  <c r="L429" s="1"/>
  <c r="L428" s="1"/>
  <c r="L427" s="1"/>
  <c r="O429"/>
  <c r="O428" s="1"/>
  <c r="O427" s="1"/>
  <c r="O433"/>
  <c r="O432" s="1"/>
  <c r="O431" s="1"/>
  <c r="L487"/>
  <c r="G488"/>
  <c r="L488"/>
  <c r="G539"/>
  <c r="L539"/>
  <c r="AA536"/>
  <c r="Y536"/>
  <c r="W536"/>
  <c r="U536"/>
  <c r="S536"/>
  <c r="Q536"/>
  <c r="M536"/>
  <c r="I536"/>
  <c r="G543"/>
  <c r="G542" s="1"/>
  <c r="G541" s="1"/>
  <c r="J537"/>
  <c r="J536" s="1"/>
  <c r="J486"/>
  <c r="J485" s="1"/>
  <c r="J484" s="1"/>
  <c r="O486"/>
  <c r="O485" s="1"/>
  <c r="O484" s="1"/>
  <c r="L483"/>
  <c r="L482" s="1"/>
  <c r="L481" s="1"/>
  <c r="L480" s="1"/>
  <c r="J482"/>
  <c r="J481" s="1"/>
  <c r="J480" s="1"/>
  <c r="O421"/>
  <c r="O420" s="1"/>
  <c r="O419" s="1"/>
  <c r="G422"/>
  <c r="G421" s="1"/>
  <c r="G420" s="1"/>
  <c r="G419" s="1"/>
  <c r="O384"/>
  <c r="O383" s="1"/>
  <c r="O382" s="1"/>
  <c r="G385"/>
  <c r="O365"/>
  <c r="O364" s="1"/>
  <c r="O363" s="1"/>
  <c r="AB11"/>
  <c r="AB10" s="1"/>
  <c r="AB9" s="1"/>
  <c r="X11"/>
  <c r="X10" s="1"/>
  <c r="X9" s="1"/>
  <c r="T11"/>
  <c r="T10" s="1"/>
  <c r="T9" s="1"/>
  <c r="L1105"/>
  <c r="L1104" s="1"/>
  <c r="L1103" s="1"/>
  <c r="L1102" s="1"/>
  <c r="L1114"/>
  <c r="L1118"/>
  <c r="L1119"/>
  <c r="L1127"/>
  <c r="L1129"/>
  <c r="L1134"/>
  <c r="L1133" s="1"/>
  <c r="L1132" s="1"/>
  <c r="L1131" s="1"/>
  <c r="L1138"/>
  <c r="L1139"/>
  <c r="L1142"/>
  <c r="L1141" s="1"/>
  <c r="L1140" s="1"/>
  <c r="L1146"/>
  <c r="L1145" s="1"/>
  <c r="L1144" s="1"/>
  <c r="L1143" s="1"/>
  <c r="L1150"/>
  <c r="L1149" s="1"/>
  <c r="L1148" s="1"/>
  <c r="L1153"/>
  <c r="L1152" s="1"/>
  <c r="L1151" s="1"/>
  <c r="L1157"/>
  <c r="L1162"/>
  <c r="L1161" s="1"/>
  <c r="L1160" s="1"/>
  <c r="L1159" s="1"/>
  <c r="L1166"/>
  <c r="L1165" s="1"/>
  <c r="L1164" s="1"/>
  <c r="L1163" s="1"/>
  <c r="L1170"/>
  <c r="L1177"/>
  <c r="L1179"/>
  <c r="L1182"/>
  <c r="L1181" s="1"/>
  <c r="L1187"/>
  <c r="L1188"/>
  <c r="L1190"/>
  <c r="L1189" s="1"/>
  <c r="L1193"/>
  <c r="L1194"/>
  <c r="L1195"/>
  <c r="L1196"/>
  <c r="L1200"/>
  <c r="L1330"/>
  <c r="L1329" s="1"/>
  <c r="L1328" s="1"/>
  <c r="L1327" s="1"/>
  <c r="L1344"/>
  <c r="L1343" s="1"/>
  <c r="L1342" s="1"/>
  <c r="L1341" s="1"/>
  <c r="L1347"/>
  <c r="L1346" s="1"/>
  <c r="L1345" s="1"/>
  <c r="L1353"/>
  <c r="L1354"/>
  <c r="L1356"/>
  <c r="L1355" s="1"/>
  <c r="L1359"/>
  <c r="L1360"/>
  <c r="L1361"/>
  <c r="L1371"/>
  <c r="L1370" s="1"/>
  <c r="L1369" s="1"/>
  <c r="L1374"/>
  <c r="L1373" s="1"/>
  <c r="L1372" s="1"/>
  <c r="L1379"/>
  <c r="L1378" s="1"/>
  <c r="L1377" s="1"/>
  <c r="L1376" s="1"/>
  <c r="L1387"/>
  <c r="L1386" s="1"/>
  <c r="L1385" s="1"/>
  <c r="L1384" s="1"/>
  <c r="L1409"/>
  <c r="L1408" s="1"/>
  <c r="L1407" s="1"/>
  <c r="L1406" s="1"/>
  <c r="L1413"/>
  <c r="L1412" s="1"/>
  <c r="L1411" s="1"/>
  <c r="L1410" s="1"/>
  <c r="L1423"/>
  <c r="L1422" s="1"/>
  <c r="L1421" s="1"/>
  <c r="L1420" s="1"/>
  <c r="L1431"/>
  <c r="L1430" s="1"/>
  <c r="L1429" s="1"/>
  <c r="L1428" s="1"/>
  <c r="L1427"/>
  <c r="L1426" s="1"/>
  <c r="L1425" s="1"/>
  <c r="L1424" s="1"/>
  <c r="L1436"/>
  <c r="L1435" s="1"/>
  <c r="L1434" s="1"/>
  <c r="L1433" s="1"/>
  <c r="L1440"/>
  <c r="L1439" s="1"/>
  <c r="L1438" s="1"/>
  <c r="L1443"/>
  <c r="L1442" s="1"/>
  <c r="L1441" s="1"/>
  <c r="L1447"/>
  <c r="L1446" s="1"/>
  <c r="L1445" s="1"/>
  <c r="L1444" s="1"/>
  <c r="L1451"/>
  <c r="L1450" s="1"/>
  <c r="L1449" s="1"/>
  <c r="L1448" s="1"/>
  <c r="L1465"/>
  <c r="L1464" s="1"/>
  <c r="L1463" s="1"/>
  <c r="L1462" s="1"/>
  <c r="L1469"/>
  <c r="L1470"/>
  <c r="L1474"/>
  <c r="L1475"/>
  <c r="L1476"/>
  <c r="L1477"/>
  <c r="L1481"/>
  <c r="L1480" s="1"/>
  <c r="L1479" s="1"/>
  <c r="L1478" s="1"/>
  <c r="L1486"/>
  <c r="L1485" s="1"/>
  <c r="L1484" s="1"/>
  <c r="L1483" s="1"/>
  <c r="G143"/>
  <c r="G142" s="1"/>
  <c r="G141" s="1"/>
  <c r="G166"/>
  <c r="G165" s="1"/>
  <c r="G164" s="1"/>
  <c r="G163" s="1"/>
  <c r="AA269"/>
  <c r="AA268" s="1"/>
  <c r="AA267" s="1"/>
  <c r="Y269"/>
  <c r="Y268" s="1"/>
  <c r="Y267" s="1"/>
  <c r="W269"/>
  <c r="W268" s="1"/>
  <c r="W267" s="1"/>
  <c r="L272"/>
  <c r="G274"/>
  <c r="L283"/>
  <c r="L282" s="1"/>
  <c r="L281" s="1"/>
  <c r="L170"/>
  <c r="L169" s="1"/>
  <c r="L168" s="1"/>
  <c r="L167" s="1"/>
  <c r="L296"/>
  <c r="L295" s="1"/>
  <c r="L294" s="1"/>
  <c r="L293" s="1"/>
  <c r="I842"/>
  <c r="Y313"/>
  <c r="Y312" s="1"/>
  <c r="U313"/>
  <c r="Q313"/>
  <c r="Q312" s="1"/>
  <c r="M313"/>
  <c r="T1147"/>
  <c r="K868"/>
  <c r="K867" s="1"/>
  <c r="K912"/>
  <c r="K911" s="1"/>
  <c r="K910" s="1"/>
  <c r="K1117"/>
  <c r="K1116" s="1"/>
  <c r="K1115" s="1"/>
  <c r="I313"/>
  <c r="I312" s="1"/>
  <c r="I742"/>
  <c r="I867"/>
  <c r="I1056"/>
  <c r="I1072"/>
  <c r="I1175"/>
  <c r="I1174" s="1"/>
  <c r="I1351"/>
  <c r="I1350" s="1"/>
  <c r="I1349" s="1"/>
  <c r="P11"/>
  <c r="P10" s="1"/>
  <c r="P9" s="1"/>
  <c r="AB22"/>
  <c r="Z22"/>
  <c r="Z21" s="1"/>
  <c r="X22"/>
  <c r="V22"/>
  <c r="V21" s="1"/>
  <c r="T22"/>
  <c r="R22"/>
  <c r="R21" s="1"/>
  <c r="P22"/>
  <c r="P21" s="1"/>
  <c r="N22"/>
  <c r="N21" s="1"/>
  <c r="J22"/>
  <c r="J209"/>
  <c r="J208" s="1"/>
  <c r="I258"/>
  <c r="I257" s="1"/>
  <c r="AB775"/>
  <c r="AB774" s="1"/>
  <c r="X775"/>
  <c r="T775"/>
  <c r="T774" s="1"/>
  <c r="P775"/>
  <c r="P774" s="1"/>
  <c r="AA892"/>
  <c r="W892"/>
  <c r="S892"/>
  <c r="O892"/>
  <c r="AB1072"/>
  <c r="Z1072"/>
  <c r="X1072"/>
  <c r="V1072"/>
  <c r="T1072"/>
  <c r="R1072"/>
  <c r="P1072"/>
  <c r="N1072"/>
  <c r="J1072"/>
  <c r="X1175"/>
  <c r="X1174" s="1"/>
  <c r="T1184"/>
  <c r="Z1184"/>
  <c r="R1184"/>
  <c r="N1184"/>
  <c r="AB962"/>
  <c r="U1030"/>
  <c r="U1368"/>
  <c r="U1363" s="1"/>
  <c r="J142"/>
  <c r="J141" s="1"/>
  <c r="J140" s="1"/>
  <c r="L274"/>
  <c r="G283"/>
  <c r="G282" s="1"/>
  <c r="G281" s="1"/>
  <c r="L13"/>
  <c r="L12" s="1"/>
  <c r="L143"/>
  <c r="L142" s="1"/>
  <c r="L141" s="1"/>
  <c r="L140" s="1"/>
  <c r="L166"/>
  <c r="L165" s="1"/>
  <c r="L164" s="1"/>
  <c r="L163" s="1"/>
  <c r="L279"/>
  <c r="L278" s="1"/>
  <c r="L828"/>
  <c r="G296"/>
  <c r="G295" s="1"/>
  <c r="G294" s="1"/>
  <c r="G293" s="1"/>
  <c r="L326"/>
  <c r="L325" s="1"/>
  <c r="L324" s="1"/>
  <c r="O325"/>
  <c r="O324" s="1"/>
  <c r="O313" s="1"/>
  <c r="O312" s="1"/>
  <c r="J165"/>
  <c r="J164" s="1"/>
  <c r="J163" s="1"/>
  <c r="O295"/>
  <c r="O294" s="1"/>
  <c r="O293" s="1"/>
  <c r="W284"/>
  <c r="AB313"/>
  <c r="AB312" s="1"/>
  <c r="Z313"/>
  <c r="Z312" s="1"/>
  <c r="X313"/>
  <c r="V313"/>
  <c r="V312" s="1"/>
  <c r="T313"/>
  <c r="R313"/>
  <c r="P313"/>
  <c r="P312" s="1"/>
  <c r="N313"/>
  <c r="J313"/>
  <c r="J282"/>
  <c r="J281" s="1"/>
  <c r="AB463"/>
  <c r="Z463"/>
  <c r="X463"/>
  <c r="V463"/>
  <c r="T463"/>
  <c r="R463"/>
  <c r="P463"/>
  <c r="AA463"/>
  <c r="Y463"/>
  <c r="W463"/>
  <c r="U463"/>
  <c r="S463"/>
  <c r="Q463"/>
  <c r="M463"/>
  <c r="K463"/>
  <c r="U269"/>
  <c r="U268" s="1"/>
  <c r="U267" s="1"/>
  <c r="V269"/>
  <c r="V268" s="1"/>
  <c r="V267" s="1"/>
  <c r="G279"/>
  <c r="G278" s="1"/>
  <c r="G272"/>
  <c r="I269"/>
  <c r="I268" s="1"/>
  <c r="I267" s="1"/>
  <c r="J278"/>
  <c r="M269"/>
  <c r="M268" s="1"/>
  <c r="M267" s="1"/>
  <c r="R269"/>
  <c r="R268" s="1"/>
  <c r="R267" s="1"/>
  <c r="T269"/>
  <c r="T268" s="1"/>
  <c r="T267" s="1"/>
  <c r="AB269"/>
  <c r="AB268" s="1"/>
  <c r="AB267" s="1"/>
  <c r="Z269"/>
  <c r="Z268" s="1"/>
  <c r="Z267" s="1"/>
  <c r="H269"/>
  <c r="H268" s="1"/>
  <c r="H267" s="1"/>
  <c r="J236"/>
  <c r="J235" s="1"/>
  <c r="J234" s="1"/>
  <c r="H1184"/>
  <c r="I11"/>
  <c r="I10" s="1"/>
  <c r="I9" s="1"/>
  <c r="I22"/>
  <c r="I21" s="1"/>
  <c r="I79"/>
  <c r="I78" s="1"/>
  <c r="I77" s="1"/>
  <c r="I119"/>
  <c r="I118" s="1"/>
  <c r="I774"/>
  <c r="I962"/>
  <c r="G1117"/>
  <c r="G1116" s="1"/>
  <c r="G1115" s="1"/>
  <c r="AA22"/>
  <c r="AA21" s="1"/>
  <c r="W22"/>
  <c r="W21" s="1"/>
  <c r="S22"/>
  <c r="S21" s="1"/>
  <c r="O22"/>
  <c r="O21" s="1"/>
  <c r="AB64"/>
  <c r="Z64"/>
  <c r="X64"/>
  <c r="V64"/>
  <c r="T64"/>
  <c r="R64"/>
  <c r="AA79"/>
  <c r="AA78" s="1"/>
  <c r="AA77" s="1"/>
  <c r="Y79"/>
  <c r="Y78" s="1"/>
  <c r="Y77" s="1"/>
  <c r="W79"/>
  <c r="W78" s="1"/>
  <c r="W77" s="1"/>
  <c r="U79"/>
  <c r="S79"/>
  <c r="S78" s="1"/>
  <c r="S77" s="1"/>
  <c r="Q79"/>
  <c r="Q78" s="1"/>
  <c r="Q77" s="1"/>
  <c r="O79"/>
  <c r="O78" s="1"/>
  <c r="O77" s="1"/>
  <c r="M79"/>
  <c r="M78" s="1"/>
  <c r="M77" s="1"/>
  <c r="K79"/>
  <c r="K78" s="1"/>
  <c r="K77" s="1"/>
  <c r="AA194"/>
  <c r="AA193" s="1"/>
  <c r="Y194"/>
  <c r="Y193" s="1"/>
  <c r="W194"/>
  <c r="W193" s="1"/>
  <c r="U194"/>
  <c r="U193" s="1"/>
  <c r="S194"/>
  <c r="S193" s="1"/>
  <c r="Q194"/>
  <c r="Q193" s="1"/>
  <c r="O194"/>
  <c r="O193" s="1"/>
  <c r="M194"/>
  <c r="M193" s="1"/>
  <c r="K194"/>
  <c r="K193" s="1"/>
  <c r="AB209"/>
  <c r="AB208" s="1"/>
  <c r="Z209"/>
  <c r="Z208" s="1"/>
  <c r="X209"/>
  <c r="X208" s="1"/>
  <c r="V209"/>
  <c r="T209"/>
  <c r="T208" s="1"/>
  <c r="R209"/>
  <c r="R208" s="1"/>
  <c r="P209"/>
  <c r="P208" s="1"/>
  <c r="N209"/>
  <c r="N208" s="1"/>
  <c r="J258"/>
  <c r="J257" s="1"/>
  <c r="I748"/>
  <c r="AB873"/>
  <c r="AA995"/>
  <c r="AA994" s="1"/>
  <c r="Y995"/>
  <c r="Y994" s="1"/>
  <c r="W995"/>
  <c r="W994" s="1"/>
  <c r="U995"/>
  <c r="U994" s="1"/>
  <c r="S995"/>
  <c r="Q995"/>
  <c r="Q994" s="1"/>
  <c r="O995"/>
  <c r="O994" s="1"/>
  <c r="M995"/>
  <c r="M994" s="1"/>
  <c r="AB1056"/>
  <c r="Z1056"/>
  <c r="X1056"/>
  <c r="V1056"/>
  <c r="T1056"/>
  <c r="R1056"/>
  <c r="P1056"/>
  <c r="N1056"/>
  <c r="J1056"/>
  <c r="AA1072"/>
  <c r="Y1072"/>
  <c r="W1072"/>
  <c r="U1072"/>
  <c r="S1072"/>
  <c r="Q1072"/>
  <c r="O1072"/>
  <c r="M1072"/>
  <c r="Z1175"/>
  <c r="Z1174" s="1"/>
  <c r="V1175"/>
  <c r="V1174" s="1"/>
  <c r="R1175"/>
  <c r="R1174" s="1"/>
  <c r="X1184"/>
  <c r="Z1437"/>
  <c r="Z1432" s="1"/>
  <c r="V1437"/>
  <c r="V1432" s="1"/>
  <c r="R1437"/>
  <c r="R1432" s="1"/>
  <c r="N1437"/>
  <c r="N1432" s="1"/>
  <c r="N463"/>
  <c r="Z774"/>
  <c r="V774"/>
  <c r="R774"/>
  <c r="Y1030"/>
  <c r="Q1030"/>
  <c r="P1147"/>
  <c r="Y1368"/>
  <c r="Y1363" s="1"/>
  <c r="Q1368"/>
  <c r="Q1363" s="1"/>
  <c r="I945"/>
  <c r="I64"/>
  <c r="I873"/>
  <c r="I892"/>
  <c r="I911"/>
  <c r="I910" s="1"/>
  <c r="I925"/>
  <c r="I1030"/>
  <c r="I1456"/>
  <c r="N64"/>
  <c r="J64"/>
  <c r="J36" s="1"/>
  <c r="AA64"/>
  <c r="S64"/>
  <c r="AB79"/>
  <c r="Z79"/>
  <c r="Z78" s="1"/>
  <c r="Z77" s="1"/>
  <c r="X79"/>
  <c r="X78" s="1"/>
  <c r="X77" s="1"/>
  <c r="V79"/>
  <c r="V78" s="1"/>
  <c r="V77" s="1"/>
  <c r="T79"/>
  <c r="R79"/>
  <c r="R78" s="1"/>
  <c r="R77" s="1"/>
  <c r="P79"/>
  <c r="P78" s="1"/>
  <c r="P77" s="1"/>
  <c r="N79"/>
  <c r="N78" s="1"/>
  <c r="N77" s="1"/>
  <c r="J79"/>
  <c r="I328"/>
  <c r="I327" s="1"/>
  <c r="AA521"/>
  <c r="Y521"/>
  <c r="W521"/>
  <c r="U521"/>
  <c r="S521"/>
  <c r="Q521"/>
  <c r="M521"/>
  <c r="I194"/>
  <c r="I193" s="1"/>
  <c r="Y22"/>
  <c r="Y21" s="1"/>
  <c r="U22"/>
  <c r="U21" s="1"/>
  <c r="Q22"/>
  <c r="Q21" s="1"/>
  <c r="M22"/>
  <c r="M21" s="1"/>
  <c r="N119"/>
  <c r="N118" s="1"/>
  <c r="X774"/>
  <c r="Z1135"/>
  <c r="V1135"/>
  <c r="R1135"/>
  <c r="J867"/>
  <c r="Z873"/>
  <c r="X873"/>
  <c r="V873"/>
  <c r="T873"/>
  <c r="R873"/>
  <c r="N873"/>
  <c r="I899"/>
  <c r="AA1030"/>
  <c r="W1030"/>
  <c r="S1030"/>
  <c r="M1030"/>
  <c r="AB1082"/>
  <c r="Z1082"/>
  <c r="J1175"/>
  <c r="J1174" s="1"/>
  <c r="Y892"/>
  <c r="U892"/>
  <c r="Q892"/>
  <c r="M892"/>
  <c r="Y911"/>
  <c r="Y910" s="1"/>
  <c r="U911"/>
  <c r="U910" s="1"/>
  <c r="Q911"/>
  <c r="Q910" s="1"/>
  <c r="M911"/>
  <c r="M910" s="1"/>
  <c r="AB1135"/>
  <c r="X1135"/>
  <c r="T1135"/>
  <c r="N1135"/>
  <c r="AB1147"/>
  <c r="Z1147"/>
  <c r="X1147"/>
  <c r="V1147"/>
  <c r="R1147"/>
  <c r="N1147"/>
  <c r="AA1368"/>
  <c r="AA1363" s="1"/>
  <c r="W1368"/>
  <c r="W1363" s="1"/>
  <c r="S1368"/>
  <c r="S1363" s="1"/>
  <c r="M1368"/>
  <c r="M1363" s="1"/>
  <c r="G878"/>
  <c r="O1368"/>
  <c r="O1363" s="1"/>
  <c r="P1184"/>
  <c r="P1175"/>
  <c r="P1174" s="1"/>
  <c r="P1135"/>
  <c r="O1030"/>
  <c r="P873"/>
  <c r="O521"/>
  <c r="G1146"/>
  <c r="G1145" s="1"/>
  <c r="G1144" s="1"/>
  <c r="G1143" s="1"/>
  <c r="G914"/>
  <c r="K892"/>
  <c r="G262"/>
  <c r="K258"/>
  <c r="K257" s="1"/>
  <c r="G192"/>
  <c r="L22"/>
  <c r="K22"/>
  <c r="K21" s="1"/>
  <c r="G1474"/>
  <c r="G1473" s="1"/>
  <c r="G1472" s="1"/>
  <c r="G1471" s="1"/>
  <c r="J1437"/>
  <c r="J1432" s="1"/>
  <c r="K1368"/>
  <c r="K1363" s="1"/>
  <c r="J1351"/>
  <c r="J1350" s="1"/>
  <c r="J1349" s="1"/>
  <c r="G1353"/>
  <c r="G1352" s="1"/>
  <c r="G1351" s="1"/>
  <c r="G1350" s="1"/>
  <c r="G1349" s="1"/>
  <c r="J1184"/>
  <c r="J1147"/>
  <c r="K1072"/>
  <c r="K1030"/>
  <c r="K995"/>
  <c r="K994" s="1"/>
  <c r="K873"/>
  <c r="G877"/>
  <c r="J774"/>
  <c r="J742"/>
  <c r="K521"/>
  <c r="G211"/>
  <c r="G184"/>
  <c r="J11"/>
  <c r="J10" s="1"/>
  <c r="J9" s="1"/>
  <c r="G13"/>
  <c r="G12" s="1"/>
  <c r="Z1456"/>
  <c r="V1456"/>
  <c r="R1456"/>
  <c r="N1456"/>
  <c r="AA1456"/>
  <c r="Y1456"/>
  <c r="W1456"/>
  <c r="U1456"/>
  <c r="S1456"/>
  <c r="Q1456"/>
  <c r="O1456"/>
  <c r="M1456"/>
  <c r="K1456"/>
  <c r="AB1456"/>
  <c r="T1456"/>
  <c r="AA1437"/>
  <c r="AA1432" s="1"/>
  <c r="Y1437"/>
  <c r="Y1432" s="1"/>
  <c r="W1437"/>
  <c r="W1432" s="1"/>
  <c r="U1437"/>
  <c r="U1432" s="1"/>
  <c r="S1437"/>
  <c r="S1432" s="1"/>
  <c r="Q1437"/>
  <c r="Q1432" s="1"/>
  <c r="O1437"/>
  <c r="O1432" s="1"/>
  <c r="M1437"/>
  <c r="M1432" s="1"/>
  <c r="K1437"/>
  <c r="K1432" s="1"/>
  <c r="AB1437"/>
  <c r="AB1432" s="1"/>
  <c r="X1437"/>
  <c r="X1432" s="1"/>
  <c r="T1437"/>
  <c r="T1432" s="1"/>
  <c r="P1437"/>
  <c r="P1432" s="1"/>
  <c r="AB1419"/>
  <c r="Z1419"/>
  <c r="X1419"/>
  <c r="V1419"/>
  <c r="T1419"/>
  <c r="R1419"/>
  <c r="P1419"/>
  <c r="N1419"/>
  <c r="J1419"/>
  <c r="Y1419"/>
  <c r="U1419"/>
  <c r="Q1419"/>
  <c r="M1419"/>
  <c r="AA1419"/>
  <c r="W1419"/>
  <c r="S1419"/>
  <c r="O1419"/>
  <c r="K1419"/>
  <c r="AB1368"/>
  <c r="AB1363" s="1"/>
  <c r="Z1368"/>
  <c r="Z1363" s="1"/>
  <c r="X1368"/>
  <c r="X1363" s="1"/>
  <c r="V1368"/>
  <c r="V1363" s="1"/>
  <c r="T1368"/>
  <c r="T1363" s="1"/>
  <c r="R1368"/>
  <c r="R1363" s="1"/>
  <c r="P1368"/>
  <c r="P1363" s="1"/>
  <c r="N1368"/>
  <c r="N1363" s="1"/>
  <c r="J1368"/>
  <c r="J1363" s="1"/>
  <c r="AB1350"/>
  <c r="AB1349" s="1"/>
  <c r="X1350"/>
  <c r="X1349" s="1"/>
  <c r="T1350"/>
  <c r="T1349" s="1"/>
  <c r="P1350"/>
  <c r="P1349" s="1"/>
  <c r="AA1351"/>
  <c r="AA1350" s="1"/>
  <c r="AA1349" s="1"/>
  <c r="Y1351"/>
  <c r="Y1350" s="1"/>
  <c r="Y1349" s="1"/>
  <c r="W1351"/>
  <c r="W1350" s="1"/>
  <c r="W1349" s="1"/>
  <c r="U1351"/>
  <c r="U1350" s="1"/>
  <c r="U1349" s="1"/>
  <c r="S1351"/>
  <c r="S1350" s="1"/>
  <c r="S1349" s="1"/>
  <c r="Q1351"/>
  <c r="Q1350" s="1"/>
  <c r="Q1349" s="1"/>
  <c r="O1351"/>
  <c r="O1350" s="1"/>
  <c r="O1349" s="1"/>
  <c r="M1351"/>
  <c r="M1350" s="1"/>
  <c r="M1349" s="1"/>
  <c r="K1351"/>
  <c r="K1350" s="1"/>
  <c r="K1349" s="1"/>
  <c r="AB1184"/>
  <c r="V1184"/>
  <c r="AA1184"/>
  <c r="Y1184"/>
  <c r="W1184"/>
  <c r="U1184"/>
  <c r="S1184"/>
  <c r="Q1184"/>
  <c r="O1184"/>
  <c r="M1184"/>
  <c r="AA1175"/>
  <c r="AA1174" s="1"/>
  <c r="Y1175"/>
  <c r="Y1174" s="1"/>
  <c r="W1175"/>
  <c r="W1174" s="1"/>
  <c r="U1175"/>
  <c r="U1174" s="1"/>
  <c r="S1175"/>
  <c r="S1174" s="1"/>
  <c r="Q1175"/>
  <c r="Q1174" s="1"/>
  <c r="O1175"/>
  <c r="O1174" s="1"/>
  <c r="M1175"/>
  <c r="M1174" s="1"/>
  <c r="K1175"/>
  <c r="K1174" s="1"/>
  <c r="AA1147"/>
  <c r="Y1147"/>
  <c r="W1147"/>
  <c r="U1147"/>
  <c r="S1147"/>
  <c r="Q1147"/>
  <c r="O1147"/>
  <c r="M1147"/>
  <c r="K1147"/>
  <c r="J1135"/>
  <c r="AA1135"/>
  <c r="Y1135"/>
  <c r="W1135"/>
  <c r="U1135"/>
  <c r="S1135"/>
  <c r="Q1135"/>
  <c r="O1135"/>
  <c r="M1135"/>
  <c r="K1135"/>
  <c r="Z1089"/>
  <c r="V1089"/>
  <c r="R1089"/>
  <c r="N1089"/>
  <c r="J1089"/>
  <c r="AA1089"/>
  <c r="Y1089"/>
  <c r="W1089"/>
  <c r="U1089"/>
  <c r="S1089"/>
  <c r="Q1089"/>
  <c r="O1089"/>
  <c r="M1089"/>
  <c r="K1089"/>
  <c r="AB1089"/>
  <c r="X1089"/>
  <c r="T1089"/>
  <c r="P1089"/>
  <c r="AA1082"/>
  <c r="W1082"/>
  <c r="S1082"/>
  <c r="O1082"/>
  <c r="K1082"/>
  <c r="X1082"/>
  <c r="V1082"/>
  <c r="T1082"/>
  <c r="R1082"/>
  <c r="P1082"/>
  <c r="N1082"/>
  <c r="J1082"/>
  <c r="Y1082"/>
  <c r="U1082"/>
  <c r="Q1082"/>
  <c r="M1082"/>
  <c r="AA1056"/>
  <c r="Y1056"/>
  <c r="W1056"/>
  <c r="U1056"/>
  <c r="S1056"/>
  <c r="Q1056"/>
  <c r="O1056"/>
  <c r="M1056"/>
  <c r="K1056"/>
  <c r="AB1030"/>
  <c r="Z1030"/>
  <c r="X1030"/>
  <c r="V1030"/>
  <c r="T1030"/>
  <c r="R1030"/>
  <c r="P1030"/>
  <c r="N1030"/>
  <c r="J1030"/>
  <c r="Z1006"/>
  <c r="V1006"/>
  <c r="R1006"/>
  <c r="N1006"/>
  <c r="J1006"/>
  <c r="AA1006"/>
  <c r="Y1006"/>
  <c r="W1006"/>
  <c r="U1006"/>
  <c r="S1006"/>
  <c r="Q1006"/>
  <c r="O1006"/>
  <c r="M1006"/>
  <c r="K1006"/>
  <c r="AB1006"/>
  <c r="X1006"/>
  <c r="T1006"/>
  <c r="P1006"/>
  <c r="S994"/>
  <c r="AB995"/>
  <c r="AB994" s="1"/>
  <c r="Z995"/>
  <c r="Z994" s="1"/>
  <c r="X995"/>
  <c r="X994" s="1"/>
  <c r="V995"/>
  <c r="V994" s="1"/>
  <c r="T995"/>
  <c r="T994" s="1"/>
  <c r="R995"/>
  <c r="R994" s="1"/>
  <c r="P995"/>
  <c r="P994" s="1"/>
  <c r="N995"/>
  <c r="N994" s="1"/>
  <c r="J995"/>
  <c r="J994" s="1"/>
  <c r="AA986"/>
  <c r="Y986"/>
  <c r="W986"/>
  <c r="U986"/>
  <c r="S986"/>
  <c r="Q986"/>
  <c r="O986"/>
  <c r="M986"/>
  <c r="K986"/>
  <c r="I986"/>
  <c r="AB986"/>
  <c r="Z986"/>
  <c r="X986"/>
  <c r="V986"/>
  <c r="T986"/>
  <c r="R986"/>
  <c r="P986"/>
  <c r="N986"/>
  <c r="J986"/>
  <c r="Z976"/>
  <c r="V976"/>
  <c r="R976"/>
  <c r="N976"/>
  <c r="J976"/>
  <c r="AB976"/>
  <c r="AA976"/>
  <c r="Y976"/>
  <c r="W976"/>
  <c r="U976"/>
  <c r="S976"/>
  <c r="Q976"/>
  <c r="O976"/>
  <c r="M976"/>
  <c r="K976"/>
  <c r="I976"/>
  <c r="X976"/>
  <c r="T976"/>
  <c r="P976"/>
  <c r="AB969"/>
  <c r="Z969"/>
  <c r="X969"/>
  <c r="V969"/>
  <c r="T969"/>
  <c r="R969"/>
  <c r="P969"/>
  <c r="N969"/>
  <c r="J969"/>
  <c r="AA969"/>
  <c r="Y969"/>
  <c r="W969"/>
  <c r="U969"/>
  <c r="S969"/>
  <c r="Q969"/>
  <c r="O969"/>
  <c r="M969"/>
  <c r="K969"/>
  <c r="Z962"/>
  <c r="X962"/>
  <c r="V962"/>
  <c r="T962"/>
  <c r="R962"/>
  <c r="P962"/>
  <c r="N962"/>
  <c r="J962"/>
  <c r="AA962"/>
  <c r="Y962"/>
  <c r="W962"/>
  <c r="U962"/>
  <c r="S962"/>
  <c r="Q962"/>
  <c r="O962"/>
  <c r="M962"/>
  <c r="K962"/>
  <c r="AB952"/>
  <c r="Z952"/>
  <c r="X952"/>
  <c r="V952"/>
  <c r="T952"/>
  <c r="R952"/>
  <c r="P952"/>
  <c r="N952"/>
  <c r="J952"/>
  <c r="AA952"/>
  <c r="Y952"/>
  <c r="W952"/>
  <c r="U952"/>
  <c r="S952"/>
  <c r="Q952"/>
  <c r="O952"/>
  <c r="M952"/>
  <c r="K952"/>
  <c r="AB945"/>
  <c r="Z945"/>
  <c r="X945"/>
  <c r="V945"/>
  <c r="T945"/>
  <c r="R945"/>
  <c r="P945"/>
  <c r="N945"/>
  <c r="J945"/>
  <c r="AA945"/>
  <c r="Y945"/>
  <c r="W945"/>
  <c r="U945"/>
  <c r="S945"/>
  <c r="Q945"/>
  <c r="O945"/>
  <c r="M945"/>
  <c r="K945"/>
  <c r="AB925"/>
  <c r="AA925"/>
  <c r="Y925"/>
  <c r="W925"/>
  <c r="U925"/>
  <c r="S925"/>
  <c r="Q925"/>
  <c r="O925"/>
  <c r="M925"/>
  <c r="K925"/>
  <c r="X925"/>
  <c r="T925"/>
  <c r="P925"/>
  <c r="Z925"/>
  <c r="V925"/>
  <c r="R925"/>
  <c r="N925"/>
  <c r="J925"/>
  <c r="AA910"/>
  <c r="W910"/>
  <c r="S910"/>
  <c r="O910"/>
  <c r="AB910"/>
  <c r="Z910"/>
  <c r="X910"/>
  <c r="V910"/>
  <c r="T910"/>
  <c r="R910"/>
  <c r="P910"/>
  <c r="N910"/>
  <c r="J910"/>
  <c r="AA899"/>
  <c r="Y899"/>
  <c r="W899"/>
  <c r="U899"/>
  <c r="S899"/>
  <c r="Q899"/>
  <c r="O899"/>
  <c r="M899"/>
  <c r="K899"/>
  <c r="AB899"/>
  <c r="Z899"/>
  <c r="X899"/>
  <c r="V899"/>
  <c r="T899"/>
  <c r="R899"/>
  <c r="P899"/>
  <c r="N899"/>
  <c r="J899"/>
  <c r="AB892"/>
  <c r="Z892"/>
  <c r="X892"/>
  <c r="V892"/>
  <c r="T892"/>
  <c r="R892"/>
  <c r="P892"/>
  <c r="N892"/>
  <c r="J892"/>
  <c r="AA867"/>
  <c r="Y867"/>
  <c r="W867"/>
  <c r="W866" s="1"/>
  <c r="U867"/>
  <c r="S867"/>
  <c r="Q867"/>
  <c r="O867"/>
  <c r="O866" s="1"/>
  <c r="M867"/>
  <c r="AB842"/>
  <c r="Z842"/>
  <c r="X842"/>
  <c r="V842"/>
  <c r="T842"/>
  <c r="R842"/>
  <c r="P842"/>
  <c r="N842"/>
  <c r="J842"/>
  <c r="Y842"/>
  <c r="U842"/>
  <c r="Q842"/>
  <c r="M842"/>
  <c r="AA842"/>
  <c r="W842"/>
  <c r="S842"/>
  <c r="O842"/>
  <c r="K842"/>
  <c r="AA775"/>
  <c r="AA774" s="1"/>
  <c r="Y775"/>
  <c r="Y774" s="1"/>
  <c r="W775"/>
  <c r="W774" s="1"/>
  <c r="U775"/>
  <c r="U774" s="1"/>
  <c r="S775"/>
  <c r="S774" s="1"/>
  <c r="Q775"/>
  <c r="Q774" s="1"/>
  <c r="O775"/>
  <c r="O774" s="1"/>
  <c r="M775"/>
  <c r="M774" s="1"/>
  <c r="K775"/>
  <c r="K774" s="1"/>
  <c r="AB748"/>
  <c r="AB741" s="1"/>
  <c r="Z748"/>
  <c r="Z741" s="1"/>
  <c r="X748"/>
  <c r="X741" s="1"/>
  <c r="V748"/>
  <c r="V741" s="1"/>
  <c r="V740" s="1"/>
  <c r="T748"/>
  <c r="T741" s="1"/>
  <c r="R748"/>
  <c r="R741" s="1"/>
  <c r="P748"/>
  <c r="P741" s="1"/>
  <c r="N748"/>
  <c r="N741" s="1"/>
  <c r="J748"/>
  <c r="AA742"/>
  <c r="Y742"/>
  <c r="Y741" s="1"/>
  <c r="Y740" s="1"/>
  <c r="W742"/>
  <c r="U742"/>
  <c r="U741" s="1"/>
  <c r="U740" s="1"/>
  <c r="S742"/>
  <c r="Q742"/>
  <c r="Q741" s="1"/>
  <c r="Q740" s="1"/>
  <c r="O742"/>
  <c r="M742"/>
  <c r="M741" s="1"/>
  <c r="M740" s="1"/>
  <c r="K742"/>
  <c r="Z521"/>
  <c r="V521"/>
  <c r="R521"/>
  <c r="N521"/>
  <c r="J521"/>
  <c r="AB521"/>
  <c r="X521"/>
  <c r="T521"/>
  <c r="P521"/>
  <c r="AB328"/>
  <c r="AB327" s="1"/>
  <c r="Z328"/>
  <c r="Z327" s="1"/>
  <c r="X328"/>
  <c r="X327" s="1"/>
  <c r="V328"/>
  <c r="V327" s="1"/>
  <c r="T328"/>
  <c r="T327" s="1"/>
  <c r="R328"/>
  <c r="P328"/>
  <c r="N328"/>
  <c r="J328"/>
  <c r="AA328"/>
  <c r="AA327" s="1"/>
  <c r="Y328"/>
  <c r="W328"/>
  <c r="U328"/>
  <c r="S328"/>
  <c r="S327" s="1"/>
  <c r="Q328"/>
  <c r="O328"/>
  <c r="M328"/>
  <c r="K328"/>
  <c r="AA284"/>
  <c r="S284"/>
  <c r="V208"/>
  <c r="AA209"/>
  <c r="AA208" s="1"/>
  <c r="Y209"/>
  <c r="Y208" s="1"/>
  <c r="W209"/>
  <c r="W208" s="1"/>
  <c r="U209"/>
  <c r="U208" s="1"/>
  <c r="S209"/>
  <c r="S208" s="1"/>
  <c r="Q209"/>
  <c r="Q208" s="1"/>
  <c r="O209"/>
  <c r="O208" s="1"/>
  <c r="M209"/>
  <c r="M208" s="1"/>
  <c r="K209"/>
  <c r="K208" s="1"/>
  <c r="AA118"/>
  <c r="W118"/>
  <c r="S118"/>
  <c r="O118"/>
  <c r="K118"/>
  <c r="AB118"/>
  <c r="Z118"/>
  <c r="X118"/>
  <c r="V118"/>
  <c r="T118"/>
  <c r="R118"/>
  <c r="P118"/>
  <c r="J118"/>
  <c r="Y118"/>
  <c r="U118"/>
  <c r="Q118"/>
  <c r="M118"/>
  <c r="U78"/>
  <c r="U77" s="1"/>
  <c r="AB78"/>
  <c r="AB77" s="1"/>
  <c r="T78"/>
  <c r="T77" s="1"/>
  <c r="J78"/>
  <c r="J77" s="1"/>
  <c r="Y64"/>
  <c r="U64"/>
  <c r="Q64"/>
  <c r="M64"/>
  <c r="X36"/>
  <c r="AB21"/>
  <c r="X21"/>
  <c r="T21"/>
  <c r="J21"/>
  <c r="AA11"/>
  <c r="AA10" s="1"/>
  <c r="AA9" s="1"/>
  <c r="Y11"/>
  <c r="Y10" s="1"/>
  <c r="Y9" s="1"/>
  <c r="W11"/>
  <c r="W10" s="1"/>
  <c r="W9" s="1"/>
  <c r="U11"/>
  <c r="U10" s="1"/>
  <c r="U9" s="1"/>
  <c r="S11"/>
  <c r="S10" s="1"/>
  <c r="S9" s="1"/>
  <c r="Q11"/>
  <c r="Q10" s="1"/>
  <c r="Q9" s="1"/>
  <c r="O11"/>
  <c r="O10" s="1"/>
  <c r="O9" s="1"/>
  <c r="M11"/>
  <c r="M10" s="1"/>
  <c r="M9" s="1"/>
  <c r="K11"/>
  <c r="K10" s="1"/>
  <c r="K9" s="1"/>
  <c r="I1419"/>
  <c r="I952"/>
  <c r="I969"/>
  <c r="I1006"/>
  <c r="I1082"/>
  <c r="I1135"/>
  <c r="I1147"/>
  <c r="I463"/>
  <c r="I521"/>
  <c r="H1437"/>
  <c r="H1432" s="1"/>
  <c r="G1437"/>
  <c r="G1432" s="1"/>
  <c r="H1419"/>
  <c r="G1419"/>
  <c r="H1368"/>
  <c r="H1363" s="1"/>
  <c r="G1368"/>
  <c r="H1350"/>
  <c r="H1349" s="1"/>
  <c r="H1056"/>
  <c r="H1175"/>
  <c r="H1174" s="1"/>
  <c r="G1175"/>
  <c r="G1174" s="1"/>
  <c r="H1147"/>
  <c r="G1147"/>
  <c r="H1135"/>
  <c r="H1072"/>
  <c r="H1089"/>
  <c r="H1082"/>
  <c r="G1082"/>
  <c r="G1072"/>
  <c r="G1056"/>
  <c r="H1030"/>
  <c r="G1030"/>
  <c r="H1006"/>
  <c r="H1001"/>
  <c r="H1000" s="1"/>
  <c r="G1001"/>
  <c r="G1000" s="1"/>
  <c r="H998"/>
  <c r="G998"/>
  <c r="H996"/>
  <c r="H995" s="1"/>
  <c r="G996"/>
  <c r="H992"/>
  <c r="H991" s="1"/>
  <c r="G992"/>
  <c r="G991" s="1"/>
  <c r="H987"/>
  <c r="G987"/>
  <c r="H984"/>
  <c r="H983" s="1"/>
  <c r="G984"/>
  <c r="G983" s="1"/>
  <c r="H977"/>
  <c r="H974"/>
  <c r="H973" s="1"/>
  <c r="G974"/>
  <c r="G973" s="1"/>
  <c r="H971"/>
  <c r="H970" s="1"/>
  <c r="G971"/>
  <c r="G970" s="1"/>
  <c r="H967"/>
  <c r="H966" s="1"/>
  <c r="G967"/>
  <c r="G966" s="1"/>
  <c r="H964"/>
  <c r="H963" s="1"/>
  <c r="G964"/>
  <c r="G963" s="1"/>
  <c r="H957"/>
  <c r="H956" s="1"/>
  <c r="G957"/>
  <c r="G956" s="1"/>
  <c r="H954"/>
  <c r="H953" s="1"/>
  <c r="G954"/>
  <c r="G953" s="1"/>
  <c r="H950"/>
  <c r="H949" s="1"/>
  <c r="G950"/>
  <c r="G949" s="1"/>
  <c r="H947"/>
  <c r="H946" s="1"/>
  <c r="G947"/>
  <c r="G946" s="1"/>
  <c r="H936"/>
  <c r="H935" s="1"/>
  <c r="H934" s="1"/>
  <c r="G936"/>
  <c r="G935" s="1"/>
  <c r="G934" s="1"/>
  <c r="H932"/>
  <c r="H931" s="1"/>
  <c r="G932"/>
  <c r="G931" s="1"/>
  <c r="H929"/>
  <c r="G929"/>
  <c r="H927"/>
  <c r="H926" s="1"/>
  <c r="G927"/>
  <c r="G926" s="1"/>
  <c r="H923"/>
  <c r="H922" s="1"/>
  <c r="G923"/>
  <c r="G922" s="1"/>
  <c r="H918"/>
  <c r="H917" s="1"/>
  <c r="G918"/>
  <c r="G917" s="1"/>
  <c r="H915"/>
  <c r="G915"/>
  <c r="H912"/>
  <c r="G912"/>
  <c r="H908"/>
  <c r="H907" s="1"/>
  <c r="H906" s="1"/>
  <c r="G908"/>
  <c r="G907" s="1"/>
  <c r="G906" s="1"/>
  <c r="H904"/>
  <c r="H903" s="1"/>
  <c r="G904"/>
  <c r="G903" s="1"/>
  <c r="H901"/>
  <c r="H900" s="1"/>
  <c r="G901"/>
  <c r="G900" s="1"/>
  <c r="H897"/>
  <c r="G897"/>
  <c r="H895"/>
  <c r="G895"/>
  <c r="H893"/>
  <c r="G893"/>
  <c r="H890"/>
  <c r="H889" s="1"/>
  <c r="G890"/>
  <c r="G889" s="1"/>
  <c r="H887"/>
  <c r="G887"/>
  <c r="H876"/>
  <c r="H874"/>
  <c r="G874"/>
  <c r="H871"/>
  <c r="H868"/>
  <c r="G868"/>
  <c r="H849"/>
  <c r="H848" s="1"/>
  <c r="G849"/>
  <c r="G848" s="1"/>
  <c r="H846"/>
  <c r="G846"/>
  <c r="H844"/>
  <c r="H843" s="1"/>
  <c r="G844"/>
  <c r="G843" s="1"/>
  <c r="H827"/>
  <c r="H826" s="1"/>
  <c r="H825" s="1"/>
  <c r="G827"/>
  <c r="G826" s="1"/>
  <c r="G825" s="1"/>
  <c r="H823"/>
  <c r="H822" s="1"/>
  <c r="H821" s="1"/>
  <c r="G823"/>
  <c r="G822" s="1"/>
  <c r="G821" s="1"/>
  <c r="H819"/>
  <c r="H818" s="1"/>
  <c r="H817" s="1"/>
  <c r="G819"/>
  <c r="G818" s="1"/>
  <c r="G817" s="1"/>
  <c r="H811"/>
  <c r="H810" s="1"/>
  <c r="H809" s="1"/>
  <c r="G811"/>
  <c r="G810" s="1"/>
  <c r="G809" s="1"/>
  <c r="H806"/>
  <c r="H805" s="1"/>
  <c r="H804" s="1"/>
  <c r="G806"/>
  <c r="G805" s="1"/>
  <c r="G804" s="1"/>
  <c r="H800"/>
  <c r="H799" s="1"/>
  <c r="H798" s="1"/>
  <c r="G800"/>
  <c r="G799" s="1"/>
  <c r="G798" s="1"/>
  <c r="H796"/>
  <c r="H795" s="1"/>
  <c r="H794" s="1"/>
  <c r="G796"/>
  <c r="G795" s="1"/>
  <c r="G794" s="1"/>
  <c r="H792"/>
  <c r="H791" s="1"/>
  <c r="H790" s="1"/>
  <c r="G792"/>
  <c r="G791" s="1"/>
  <c r="G790" s="1"/>
  <c r="H788"/>
  <c r="H787" s="1"/>
  <c r="H786" s="1"/>
  <c r="G788"/>
  <c r="G787" s="1"/>
  <c r="G786" s="1"/>
  <c r="H782"/>
  <c r="H781" s="1"/>
  <c r="G782"/>
  <c r="G781" s="1"/>
  <c r="H779"/>
  <c r="G779"/>
  <c r="H776"/>
  <c r="H775" s="1"/>
  <c r="H774" s="1"/>
  <c r="G776"/>
  <c r="G775" s="1"/>
  <c r="H771"/>
  <c r="H770" s="1"/>
  <c r="H769" s="1"/>
  <c r="G771"/>
  <c r="G770" s="1"/>
  <c r="G769" s="1"/>
  <c r="H767"/>
  <c r="H762" s="1"/>
  <c r="G767"/>
  <c r="G762" s="1"/>
  <c r="H760"/>
  <c r="H751"/>
  <c r="G751"/>
  <c r="H749"/>
  <c r="G749"/>
  <c r="H743"/>
  <c r="H746"/>
  <c r="G746"/>
  <c r="G743"/>
  <c r="H737"/>
  <c r="H736" s="1"/>
  <c r="H735" s="1"/>
  <c r="G737"/>
  <c r="G736" s="1"/>
  <c r="G735" s="1"/>
  <c r="H733"/>
  <c r="H732" s="1"/>
  <c r="H731" s="1"/>
  <c r="G733"/>
  <c r="G732" s="1"/>
  <c r="G731" s="1"/>
  <c r="H729"/>
  <c r="H728" s="1"/>
  <c r="G729"/>
  <c r="G728" s="1"/>
  <c r="H526"/>
  <c r="H525" s="1"/>
  <c r="G526"/>
  <c r="G525" s="1"/>
  <c r="H523"/>
  <c r="H522" s="1"/>
  <c r="G523"/>
  <c r="G522" s="1"/>
  <c r="H519"/>
  <c r="H518" s="1"/>
  <c r="H517" s="1"/>
  <c r="G519"/>
  <c r="G518" s="1"/>
  <c r="G517" s="1"/>
  <c r="H513"/>
  <c r="H512" s="1"/>
  <c r="G513"/>
  <c r="G512" s="1"/>
  <c r="H510"/>
  <c r="H509" s="1"/>
  <c r="H508" s="1"/>
  <c r="G510"/>
  <c r="G509" s="1"/>
  <c r="G508" s="1"/>
  <c r="H506"/>
  <c r="H505" s="1"/>
  <c r="G506"/>
  <c r="G505" s="1"/>
  <c r="H491"/>
  <c r="H490" s="1"/>
  <c r="H489" s="1"/>
  <c r="G491"/>
  <c r="G490" s="1"/>
  <c r="G489" s="1"/>
  <c r="H470"/>
  <c r="H469" s="1"/>
  <c r="G470"/>
  <c r="G469" s="1"/>
  <c r="H458"/>
  <c r="H457" s="1"/>
  <c r="H456" s="1"/>
  <c r="G458"/>
  <c r="G457" s="1"/>
  <c r="G456" s="1"/>
  <c r="H444"/>
  <c r="H443" s="1"/>
  <c r="G444"/>
  <c r="G443" s="1"/>
  <c r="H441"/>
  <c r="H440" s="1"/>
  <c r="H439" s="1"/>
  <c r="G441"/>
  <c r="G440" s="1"/>
  <c r="G439" s="1"/>
  <c r="H437"/>
  <c r="H436" s="1"/>
  <c r="H435" s="1"/>
  <c r="G437"/>
  <c r="H412"/>
  <c r="H411" s="1"/>
  <c r="H410" s="1"/>
  <c r="G412"/>
  <c r="G411" s="1"/>
  <c r="G410" s="1"/>
  <c r="H408"/>
  <c r="H407" s="1"/>
  <c r="H406" s="1"/>
  <c r="G408"/>
  <c r="G407" s="1"/>
  <c r="G406" s="1"/>
  <c r="H404"/>
  <c r="H403" s="1"/>
  <c r="H402" s="1"/>
  <c r="G404"/>
  <c r="G403" s="1"/>
  <c r="G402" s="1"/>
  <c r="H396"/>
  <c r="H395" s="1"/>
  <c r="H394" s="1"/>
  <c r="G396"/>
  <c r="G395" s="1"/>
  <c r="G394" s="1"/>
  <c r="H388"/>
  <c r="H387" s="1"/>
  <c r="G388"/>
  <c r="G387" s="1"/>
  <c r="H356"/>
  <c r="H355" s="1"/>
  <c r="H354" s="1"/>
  <c r="H337" s="1"/>
  <c r="G356"/>
  <c r="G355" s="1"/>
  <c r="G354" s="1"/>
  <c r="G337" s="1"/>
  <c r="H335"/>
  <c r="H334" s="1"/>
  <c r="H333" s="1"/>
  <c r="G335"/>
  <c r="G334" s="1"/>
  <c r="G333" s="1"/>
  <c r="H331"/>
  <c r="H330" s="1"/>
  <c r="H329" s="1"/>
  <c r="G331"/>
  <c r="G330" s="1"/>
  <c r="G329" s="1"/>
  <c r="H315"/>
  <c r="H314" s="1"/>
  <c r="G315"/>
  <c r="G314" s="1"/>
  <c r="H308"/>
  <c r="H307" s="1"/>
  <c r="G308"/>
  <c r="G307" s="1"/>
  <c r="H302"/>
  <c r="H301" s="1"/>
  <c r="H285" s="1"/>
  <c r="G302"/>
  <c r="G301" s="1"/>
  <c r="H265"/>
  <c r="H264" s="1"/>
  <c r="H263" s="1"/>
  <c r="G265"/>
  <c r="G264" s="1"/>
  <c r="G263" s="1"/>
  <c r="H261"/>
  <c r="G261"/>
  <c r="H259"/>
  <c r="G259"/>
  <c r="H247"/>
  <c r="H246" s="1"/>
  <c r="G247"/>
  <c r="G246" s="1"/>
  <c r="H240"/>
  <c r="H239" s="1"/>
  <c r="H238" s="1"/>
  <c r="G240"/>
  <c r="G239" s="1"/>
  <c r="G238" s="1"/>
  <c r="H224"/>
  <c r="H223" s="1"/>
  <c r="G224"/>
  <c r="G223" s="1"/>
  <c r="H218"/>
  <c r="H217" s="1"/>
  <c r="G218"/>
  <c r="G217" s="1"/>
  <c r="H213"/>
  <c r="G213"/>
  <c r="H210"/>
  <c r="G210"/>
  <c r="H202"/>
  <c r="G202"/>
  <c r="H195"/>
  <c r="G195"/>
  <c r="H191"/>
  <c r="H190" s="1"/>
  <c r="H189" s="1"/>
  <c r="G191"/>
  <c r="G190" s="1"/>
  <c r="G189" s="1"/>
  <c r="H183"/>
  <c r="H182" s="1"/>
  <c r="H181" s="1"/>
  <c r="G183"/>
  <c r="G182" s="1"/>
  <c r="G181" s="1"/>
  <c r="H177"/>
  <c r="H176" s="1"/>
  <c r="H175" s="1"/>
  <c r="G177"/>
  <c r="G176" s="1"/>
  <c r="G175" s="1"/>
  <c r="H173"/>
  <c r="H172" s="1"/>
  <c r="H171" s="1"/>
  <c r="G173"/>
  <c r="G172" s="1"/>
  <c r="G171" s="1"/>
  <c r="H146"/>
  <c r="H145" s="1"/>
  <c r="H144" s="1"/>
  <c r="G146"/>
  <c r="G145" s="1"/>
  <c r="G144" s="1"/>
  <c r="H136"/>
  <c r="H135" s="1"/>
  <c r="G136"/>
  <c r="G135" s="1"/>
  <c r="H133"/>
  <c r="H132" s="1"/>
  <c r="G133"/>
  <c r="G132" s="1"/>
  <c r="H126"/>
  <c r="H125" s="1"/>
  <c r="G126"/>
  <c r="G125" s="1"/>
  <c r="H123"/>
  <c r="G123"/>
  <c r="H120"/>
  <c r="G120"/>
  <c r="H109"/>
  <c r="H105" s="1"/>
  <c r="H92"/>
  <c r="H91" s="1"/>
  <c r="G92"/>
  <c r="G91" s="1"/>
  <c r="H87"/>
  <c r="G87"/>
  <c r="H67"/>
  <c r="H65"/>
  <c r="G65"/>
  <c r="H52"/>
  <c r="H51" s="1"/>
  <c r="H47"/>
  <c r="G47"/>
  <c r="H45"/>
  <c r="H37" s="1"/>
  <c r="G45"/>
  <c r="H32"/>
  <c r="H31" s="1"/>
  <c r="G32"/>
  <c r="G31" s="1"/>
  <c r="H28"/>
  <c r="G28"/>
  <c r="H17"/>
  <c r="K569" l="1"/>
  <c r="N1202"/>
  <c r="T1202"/>
  <c r="X1202"/>
  <c r="AB1202"/>
  <c r="R1202"/>
  <c r="R1201" s="1"/>
  <c r="Z1202"/>
  <c r="G486"/>
  <c r="G485" s="1"/>
  <c r="G484" s="1"/>
  <c r="O741"/>
  <c r="O740" s="1"/>
  <c r="S741"/>
  <c r="S740" s="1"/>
  <c r="W741"/>
  <c r="W740" s="1"/>
  <c r="AA741"/>
  <c r="AA740" s="1"/>
  <c r="N740"/>
  <c r="G384"/>
  <c r="G383" s="1"/>
  <c r="G382" s="1"/>
  <c r="I1226"/>
  <c r="S1226"/>
  <c r="S1202" s="1"/>
  <c r="G1277"/>
  <c r="G595"/>
  <c r="G876"/>
  <c r="S866"/>
  <c r="AA866"/>
  <c r="M1055"/>
  <c r="M1042" s="1"/>
  <c r="Q1055"/>
  <c r="Q1042" s="1"/>
  <c r="U1055"/>
  <c r="U1042" s="1"/>
  <c r="Y1055"/>
  <c r="O463"/>
  <c r="O499"/>
  <c r="O498" s="1"/>
  <c r="H418"/>
  <c r="L1419"/>
  <c r="J463"/>
  <c r="G582"/>
  <c r="G581" s="1"/>
  <c r="L978"/>
  <c r="G69"/>
  <c r="L115"/>
  <c r="L114" s="1"/>
  <c r="L113" s="1"/>
  <c r="L636"/>
  <c r="L635" s="1"/>
  <c r="L634" s="1"/>
  <c r="L641"/>
  <c r="L640" s="1"/>
  <c r="L639" s="1"/>
  <c r="G641"/>
  <c r="G640" s="1"/>
  <c r="G639" s="1"/>
  <c r="L595"/>
  <c r="X1201"/>
  <c r="L154"/>
  <c r="L153" s="1"/>
  <c r="L152" s="1"/>
  <c r="G154"/>
  <c r="G153" s="1"/>
  <c r="G152" s="1"/>
  <c r="L988"/>
  <c r="L987" s="1"/>
  <c r="L986" s="1"/>
  <c r="L137"/>
  <c r="L136" s="1"/>
  <c r="L135" s="1"/>
  <c r="L445"/>
  <c r="P227"/>
  <c r="P226" s="1"/>
  <c r="O1375"/>
  <c r="L1156"/>
  <c r="L1155" s="1"/>
  <c r="L1154" s="1"/>
  <c r="Y1042"/>
  <c r="L1089"/>
  <c r="L1079"/>
  <c r="L1078" s="1"/>
  <c r="L1077" s="1"/>
  <c r="L1039"/>
  <c r="L1038" s="1"/>
  <c r="L1037" s="1"/>
  <c r="L995"/>
  <c r="L994" s="1"/>
  <c r="G1184"/>
  <c r="G271"/>
  <c r="G270" s="1"/>
  <c r="G269" s="1"/>
  <c r="G268" s="1"/>
  <c r="G267" s="1"/>
  <c r="L1437"/>
  <c r="L1432" s="1"/>
  <c r="L962"/>
  <c r="L288"/>
  <c r="L287" s="1"/>
  <c r="L286" s="1"/>
  <c r="J741"/>
  <c r="J740" s="1"/>
  <c r="X740"/>
  <c r="K1226"/>
  <c r="U1226"/>
  <c r="O1235"/>
  <c r="L1282"/>
  <c r="P1226"/>
  <c r="P1202" s="1"/>
  <c r="L228"/>
  <c r="L227" s="1"/>
  <c r="L226" s="1"/>
  <c r="V1226"/>
  <c r="K418"/>
  <c r="J1055"/>
  <c r="J1042" s="1"/>
  <c r="O418"/>
  <c r="G550"/>
  <c r="G549" s="1"/>
  <c r="Q1226"/>
  <c r="Y1226"/>
  <c r="I462"/>
  <c r="L762"/>
  <c r="V462"/>
  <c r="L514"/>
  <c r="L513" s="1"/>
  <c r="L512" s="1"/>
  <c r="N327"/>
  <c r="O285"/>
  <c r="J285"/>
  <c r="L309"/>
  <c r="L308" s="1"/>
  <c r="L307" s="1"/>
  <c r="L389"/>
  <c r="L303"/>
  <c r="L248"/>
  <c r="L247" s="1"/>
  <c r="L246" s="1"/>
  <c r="N312"/>
  <c r="N284" s="1"/>
  <c r="R312"/>
  <c r="R284" s="1"/>
  <c r="M312"/>
  <c r="M284" s="1"/>
  <c r="U312"/>
  <c r="U284" s="1"/>
  <c r="J312"/>
  <c r="T312"/>
  <c r="T284" s="1"/>
  <c r="X312"/>
  <c r="X284" s="1"/>
  <c r="L1394"/>
  <c r="L1393" s="1"/>
  <c r="L1392" s="1"/>
  <c r="L1375" s="1"/>
  <c r="O1227"/>
  <c r="G1269"/>
  <c r="G1268" s="1"/>
  <c r="G1267" s="1"/>
  <c r="G1394"/>
  <c r="G1393" s="1"/>
  <c r="G1392" s="1"/>
  <c r="G1375" s="1"/>
  <c r="O1362"/>
  <c r="L1290"/>
  <c r="G1290"/>
  <c r="G1287" s="1"/>
  <c r="W1226"/>
  <c r="W1202" s="1"/>
  <c r="AA1226"/>
  <c r="AA1202" s="1"/>
  <c r="L1264"/>
  <c r="L1263" s="1"/>
  <c r="L1262" s="1"/>
  <c r="S462"/>
  <c r="J1226"/>
  <c r="G1264"/>
  <c r="G1263" s="1"/>
  <c r="G1262" s="1"/>
  <c r="T1055"/>
  <c r="T1042" s="1"/>
  <c r="AB1055"/>
  <c r="AB1042" s="1"/>
  <c r="U462"/>
  <c r="H1226"/>
  <c r="H1202" s="1"/>
  <c r="O536"/>
  <c r="L538"/>
  <c r="L537" s="1"/>
  <c r="L536" s="1"/>
  <c r="G538"/>
  <c r="G537" s="1"/>
  <c r="G536" s="1"/>
  <c r="O549"/>
  <c r="L384"/>
  <c r="L383" s="1"/>
  <c r="L382" s="1"/>
  <c r="J561"/>
  <c r="L1082"/>
  <c r="L899"/>
  <c r="L892"/>
  <c r="M1280"/>
  <c r="M1202" s="1"/>
  <c r="L120"/>
  <c r="L119" s="1"/>
  <c r="L80"/>
  <c r="L64"/>
  <c r="L328"/>
  <c r="Q284"/>
  <c r="L1072"/>
  <c r="AB866"/>
  <c r="G613"/>
  <c r="G612" s="1"/>
  <c r="G611" s="1"/>
  <c r="I741"/>
  <c r="I740" s="1"/>
  <c r="L209"/>
  <c r="T740"/>
  <c r="AB740"/>
  <c r="P866"/>
  <c r="T866"/>
  <c r="X866"/>
  <c r="O1055"/>
  <c r="O1042" s="1"/>
  <c r="S1055"/>
  <c r="S1042" s="1"/>
  <c r="W1055"/>
  <c r="W1042" s="1"/>
  <c r="AA1055"/>
  <c r="AA1042" s="1"/>
  <c r="L827"/>
  <c r="L826" s="1"/>
  <c r="L825" s="1"/>
  <c r="L1368"/>
  <c r="L1363" s="1"/>
  <c r="L1176"/>
  <c r="L1175" s="1"/>
  <c r="L1174" s="1"/>
  <c r="L670"/>
  <c r="L669" s="1"/>
  <c r="L668" s="1"/>
  <c r="I1280"/>
  <c r="L1269"/>
  <c r="L1268" s="1"/>
  <c r="L1267" s="1"/>
  <c r="L499"/>
  <c r="L498" s="1"/>
  <c r="L271"/>
  <c r="G1310"/>
  <c r="G1309" s="1"/>
  <c r="G499"/>
  <c r="G498" s="1"/>
  <c r="L1137"/>
  <c r="L1136" s="1"/>
  <c r="L1135" s="1"/>
  <c r="Q36"/>
  <c r="Q20" s="1"/>
  <c r="Q8" s="1"/>
  <c r="Y36"/>
  <c r="Y20" s="1"/>
  <c r="K866"/>
  <c r="K1280"/>
  <c r="Q1280"/>
  <c r="Y1280"/>
  <c r="L1228"/>
  <c r="L1227" s="1"/>
  <c r="R1130"/>
  <c r="T1130"/>
  <c r="L1030"/>
  <c r="L952"/>
  <c r="L945"/>
  <c r="P1055"/>
  <c r="P1042" s="1"/>
  <c r="X1055"/>
  <c r="X1042" s="1"/>
  <c r="T36"/>
  <c r="T20" s="1"/>
  <c r="AB36"/>
  <c r="AB20" s="1"/>
  <c r="Z36"/>
  <c r="Z20" s="1"/>
  <c r="L38"/>
  <c r="L37" s="1"/>
  <c r="G1304"/>
  <c r="L105"/>
  <c r="Z866"/>
  <c r="P740"/>
  <c r="Q866"/>
  <c r="Y866"/>
  <c r="R866"/>
  <c r="V866"/>
  <c r="K1055"/>
  <c r="K1042" s="1"/>
  <c r="Q1130"/>
  <c r="G566"/>
  <c r="G565" s="1"/>
  <c r="L652"/>
  <c r="L651" s="1"/>
  <c r="L650" s="1"/>
  <c r="L622"/>
  <c r="L621" s="1"/>
  <c r="L620" s="1"/>
  <c r="U1280"/>
  <c r="J1280"/>
  <c r="L656"/>
  <c r="L655" s="1"/>
  <c r="L654" s="1"/>
  <c r="L569" s="1"/>
  <c r="G288"/>
  <c r="G287" s="1"/>
  <c r="G286" s="1"/>
  <c r="G285" s="1"/>
  <c r="G636"/>
  <c r="G635" s="1"/>
  <c r="G634" s="1"/>
  <c r="P1130"/>
  <c r="G1205"/>
  <c r="G1204" s="1"/>
  <c r="G1203" s="1"/>
  <c r="Q1362"/>
  <c r="N1130"/>
  <c r="I1055"/>
  <c r="I1042" s="1"/>
  <c r="L1147"/>
  <c r="L1205"/>
  <c r="L1204" s="1"/>
  <c r="L1203" s="1"/>
  <c r="G228"/>
  <c r="G227" s="1"/>
  <c r="G226" s="1"/>
  <c r="V36"/>
  <c r="V20" s="1"/>
  <c r="G52"/>
  <c r="G51" s="1"/>
  <c r="K284"/>
  <c r="K75"/>
  <c r="K74" s="1"/>
  <c r="K73" s="1"/>
  <c r="G656"/>
  <c r="G594"/>
  <c r="G593" s="1"/>
  <c r="AB284"/>
  <c r="AA36"/>
  <c r="K52"/>
  <c r="K51" s="1"/>
  <c r="K36" s="1"/>
  <c r="L594"/>
  <c r="L593" s="1"/>
  <c r="AB1130"/>
  <c r="X1130"/>
  <c r="V1130"/>
  <c r="N1055"/>
  <c r="N1042" s="1"/>
  <c r="R1055"/>
  <c r="R1042" s="1"/>
  <c r="V1055"/>
  <c r="V1042" s="1"/>
  <c r="Z1055"/>
  <c r="Z1042" s="1"/>
  <c r="I866"/>
  <c r="V284"/>
  <c r="L11"/>
  <c r="L10" s="1"/>
  <c r="L9" s="1"/>
  <c r="G1227"/>
  <c r="Z284"/>
  <c r="Y284"/>
  <c r="N270"/>
  <c r="N269" s="1"/>
  <c r="N268" s="1"/>
  <c r="N267" s="1"/>
  <c r="G1259"/>
  <c r="G158"/>
  <c r="G157" s="1"/>
  <c r="L603"/>
  <c r="L602" s="1"/>
  <c r="L601" s="1"/>
  <c r="L158"/>
  <c r="L157" s="1"/>
  <c r="L112" s="1"/>
  <c r="K741"/>
  <c r="K740" s="1"/>
  <c r="R740"/>
  <c r="Z740"/>
  <c r="M866"/>
  <c r="U866"/>
  <c r="J866"/>
  <c r="N866"/>
  <c r="J1130"/>
  <c r="Z1130"/>
  <c r="J270"/>
  <c r="J269" s="1"/>
  <c r="J268" s="1"/>
  <c r="J267" s="1"/>
  <c r="O561"/>
  <c r="L1277"/>
  <c r="L1276" s="1"/>
  <c r="L1275" s="1"/>
  <c r="G603"/>
  <c r="G602" s="1"/>
  <c r="G601" s="1"/>
  <c r="L1259"/>
  <c r="G105"/>
  <c r="O36"/>
  <c r="O20" s="1"/>
  <c r="P36"/>
  <c r="P20" s="1"/>
  <c r="G1276"/>
  <c r="G1275" s="1"/>
  <c r="S1201"/>
  <c r="G655"/>
  <c r="G654" s="1"/>
  <c r="O594"/>
  <c r="O593" s="1"/>
  <c r="G115"/>
  <c r="G114" s="1"/>
  <c r="G113" s="1"/>
  <c r="G1363"/>
  <c r="I1362"/>
  <c r="O1130"/>
  <c r="W1130"/>
  <c r="Y1130"/>
  <c r="L613"/>
  <c r="L612" s="1"/>
  <c r="L611" s="1"/>
  <c r="G670"/>
  <c r="G669" s="1"/>
  <c r="G668" s="1"/>
  <c r="O105"/>
  <c r="L582"/>
  <c r="L581" s="1"/>
  <c r="L580" s="1"/>
  <c r="O327"/>
  <c r="O284"/>
  <c r="G1236"/>
  <c r="G1235" s="1"/>
  <c r="P284"/>
  <c r="N36"/>
  <c r="N20" s="1"/>
  <c r="R36"/>
  <c r="R20" s="1"/>
  <c r="R8" s="1"/>
  <c r="G1457"/>
  <c r="G1456" s="1"/>
  <c r="G622"/>
  <c r="G621" s="1"/>
  <c r="G620" s="1"/>
  <c r="G76"/>
  <c r="X20"/>
  <c r="J20"/>
  <c r="O1309"/>
  <c r="S36"/>
  <c r="S20" s="1"/>
  <c r="S8" s="1"/>
  <c r="W36"/>
  <c r="M36"/>
  <c r="M20" s="1"/>
  <c r="U36"/>
  <c r="U20" s="1"/>
  <c r="T1201"/>
  <c r="AB1201"/>
  <c r="L1199"/>
  <c r="L1198" s="1"/>
  <c r="L1197" s="1"/>
  <c r="L1169"/>
  <c r="L1168" s="1"/>
  <c r="L1167" s="1"/>
  <c r="O1280"/>
  <c r="L1287"/>
  <c r="L1310"/>
  <c r="L1309" s="1"/>
  <c r="L1236"/>
  <c r="L1235" s="1"/>
  <c r="J1302"/>
  <c r="G662"/>
  <c r="G661" s="1"/>
  <c r="G660" s="1"/>
  <c r="G627"/>
  <c r="G626" s="1"/>
  <c r="G652"/>
  <c r="G651" s="1"/>
  <c r="G650" s="1"/>
  <c r="L627"/>
  <c r="L626" s="1"/>
  <c r="H748"/>
  <c r="H1130"/>
  <c r="T462"/>
  <c r="AB462"/>
  <c r="L1126"/>
  <c r="L1125" s="1"/>
  <c r="L1124" s="1"/>
  <c r="L977"/>
  <c r="L976" s="1"/>
  <c r="L912"/>
  <c r="L911" s="1"/>
  <c r="L868"/>
  <c r="L867" s="1"/>
  <c r="L843"/>
  <c r="L842" s="1"/>
  <c r="L743"/>
  <c r="L742" s="1"/>
  <c r="L32"/>
  <c r="L31" s="1"/>
  <c r="L21" s="1"/>
  <c r="L566"/>
  <c r="L565" s="1"/>
  <c r="L561" s="1"/>
  <c r="L126"/>
  <c r="L125" s="1"/>
  <c r="L79"/>
  <c r="I36"/>
  <c r="I20" s="1"/>
  <c r="L550"/>
  <c r="L549" s="1"/>
  <c r="L92"/>
  <c r="L91" s="1"/>
  <c r="L52"/>
  <c r="L51" s="1"/>
  <c r="L1113"/>
  <c r="L1112" s="1"/>
  <c r="L1111" s="1"/>
  <c r="L1063"/>
  <c r="L1062" s="1"/>
  <c r="L1057"/>
  <c r="L1056" s="1"/>
  <c r="L1008"/>
  <c r="L1007" s="1"/>
  <c r="L1006" s="1"/>
  <c r="L971"/>
  <c r="L970" s="1"/>
  <c r="L969" s="1"/>
  <c r="L926"/>
  <c r="L925" s="1"/>
  <c r="L918"/>
  <c r="L917" s="1"/>
  <c r="L776"/>
  <c r="L775" s="1"/>
  <c r="L523"/>
  <c r="L522" s="1"/>
  <c r="L521" s="1"/>
  <c r="L444"/>
  <c r="L443" s="1"/>
  <c r="L404"/>
  <c r="L403" s="1"/>
  <c r="L402" s="1"/>
  <c r="L315"/>
  <c r="L314" s="1"/>
  <c r="L313" s="1"/>
  <c r="L312" s="1"/>
  <c r="L218"/>
  <c r="L217" s="1"/>
  <c r="L195"/>
  <c r="L194" s="1"/>
  <c r="L193" s="1"/>
  <c r="J327"/>
  <c r="I284"/>
  <c r="L486"/>
  <c r="L485" s="1"/>
  <c r="L484" s="1"/>
  <c r="L463" s="1"/>
  <c r="L876"/>
  <c r="L873" s="1"/>
  <c r="L811"/>
  <c r="L810" s="1"/>
  <c r="L809" s="1"/>
  <c r="L806"/>
  <c r="L805" s="1"/>
  <c r="L804" s="1"/>
  <c r="L800"/>
  <c r="L799" s="1"/>
  <c r="L798" s="1"/>
  <c r="L792"/>
  <c r="L791" s="1"/>
  <c r="L790" s="1"/>
  <c r="L782"/>
  <c r="L781" s="1"/>
  <c r="L771"/>
  <c r="L770" s="1"/>
  <c r="L769" s="1"/>
  <c r="L751"/>
  <c r="L748" s="1"/>
  <c r="L458"/>
  <c r="L457" s="1"/>
  <c r="L456" s="1"/>
  <c r="L418" s="1"/>
  <c r="L388"/>
  <c r="L387" s="1"/>
  <c r="L302"/>
  <c r="L301" s="1"/>
  <c r="L258"/>
  <c r="L257" s="1"/>
  <c r="L177"/>
  <c r="L176" s="1"/>
  <c r="L175" s="1"/>
  <c r="P327"/>
  <c r="R327"/>
  <c r="L1473"/>
  <c r="L1472" s="1"/>
  <c r="L1471" s="1"/>
  <c r="L1468"/>
  <c r="L1467" s="1"/>
  <c r="L1466" s="1"/>
  <c r="L1358"/>
  <c r="L1357" s="1"/>
  <c r="L1117"/>
  <c r="L1116" s="1"/>
  <c r="L1115" s="1"/>
  <c r="L1352"/>
  <c r="L1351" s="1"/>
  <c r="L1192"/>
  <c r="L1191" s="1"/>
  <c r="L1186"/>
  <c r="L1185" s="1"/>
  <c r="S1362"/>
  <c r="G313"/>
  <c r="G312" s="1"/>
  <c r="H313"/>
  <c r="S1130"/>
  <c r="AA1130"/>
  <c r="AA1362"/>
  <c r="W1362"/>
  <c r="Z1201"/>
  <c r="H1055"/>
  <c r="H1042" s="1"/>
  <c r="I1130"/>
  <c r="M1130"/>
  <c r="U1130"/>
  <c r="N1201"/>
  <c r="K1362"/>
  <c r="K1130"/>
  <c r="G774"/>
  <c r="K327"/>
  <c r="Y1362"/>
  <c r="J1362"/>
  <c r="N1362"/>
  <c r="R1362"/>
  <c r="V1362"/>
  <c r="Z1362"/>
  <c r="M1362"/>
  <c r="U1362"/>
  <c r="P1362"/>
  <c r="T1362"/>
  <c r="X1362"/>
  <c r="AB1362"/>
  <c r="W327"/>
  <c r="M327"/>
  <c r="Q327"/>
  <c r="U327"/>
  <c r="Y327"/>
  <c r="H1362"/>
  <c r="H22"/>
  <c r="H21" s="1"/>
  <c r="H194"/>
  <c r="H193" s="1"/>
  <c r="H209"/>
  <c r="H208" s="1"/>
  <c r="H911"/>
  <c r="H910" s="1"/>
  <c r="H945"/>
  <c r="H79"/>
  <c r="H78" s="1"/>
  <c r="H77" s="1"/>
  <c r="G119"/>
  <c r="G118" s="1"/>
  <c r="H119"/>
  <c r="H118" s="1"/>
  <c r="H742"/>
  <c r="G842"/>
  <c r="H867"/>
  <c r="H873"/>
  <c r="H892"/>
  <c r="H925"/>
  <c r="G1055"/>
  <c r="G1042" s="1"/>
  <c r="H994"/>
  <c r="G995"/>
  <c r="G994" s="1"/>
  <c r="H986"/>
  <c r="G986"/>
  <c r="H976"/>
  <c r="G976"/>
  <c r="H969"/>
  <c r="G969"/>
  <c r="H962"/>
  <c r="G962"/>
  <c r="H952"/>
  <c r="G952"/>
  <c r="G945"/>
  <c r="G925"/>
  <c r="G911"/>
  <c r="G910" s="1"/>
  <c r="H899"/>
  <c r="G899"/>
  <c r="G892"/>
  <c r="G873"/>
  <c r="G867"/>
  <c r="H842"/>
  <c r="G748"/>
  <c r="G742"/>
  <c r="H11"/>
  <c r="H10" s="1"/>
  <c r="H9" s="1"/>
  <c r="G22"/>
  <c r="G21" s="1"/>
  <c r="H64"/>
  <c r="H258"/>
  <c r="H257" s="1"/>
  <c r="H521"/>
  <c r="G521"/>
  <c r="H463"/>
  <c r="G463"/>
  <c r="H328"/>
  <c r="G328"/>
  <c r="G258"/>
  <c r="G257" s="1"/>
  <c r="G209"/>
  <c r="G208" s="1"/>
  <c r="G194"/>
  <c r="G193" s="1"/>
  <c r="G79"/>
  <c r="G78" s="1"/>
  <c r="G77" s="1"/>
  <c r="G64"/>
  <c r="G37"/>
  <c r="G11"/>
  <c r="G10" s="1"/>
  <c r="G9" s="1"/>
  <c r="G569" l="1"/>
  <c r="J1202"/>
  <c r="Y1202"/>
  <c r="K1202"/>
  <c r="I1202"/>
  <c r="Q1202"/>
  <c r="U1202"/>
  <c r="V1202"/>
  <c r="V1201" s="1"/>
  <c r="R462"/>
  <c r="I8"/>
  <c r="AB8"/>
  <c r="P462"/>
  <c r="N462"/>
  <c r="X462"/>
  <c r="X8"/>
  <c r="Z8"/>
  <c r="W1201"/>
  <c r="I1201"/>
  <c r="H1201"/>
  <c r="Y1201"/>
  <c r="AA1201"/>
  <c r="W462"/>
  <c r="H741"/>
  <c r="H740" s="1"/>
  <c r="L208"/>
  <c r="O1226"/>
  <c r="R739"/>
  <c r="R1487" s="1"/>
  <c r="AB739"/>
  <c r="V739"/>
  <c r="Y739"/>
  <c r="X739"/>
  <c r="L285"/>
  <c r="L284" s="1"/>
  <c r="Y462"/>
  <c r="Q739"/>
  <c r="J284"/>
  <c r="H312"/>
  <c r="H284" s="1"/>
  <c r="Z739"/>
  <c r="P739"/>
  <c r="L118"/>
  <c r="L1302"/>
  <c r="N8"/>
  <c r="U8"/>
  <c r="V8"/>
  <c r="G1362"/>
  <c r="L36"/>
  <c r="L20" s="1"/>
  <c r="J1201"/>
  <c r="L1226"/>
  <c r="G1226"/>
  <c r="K1201"/>
  <c r="P1201"/>
  <c r="U1201"/>
  <c r="M1201"/>
  <c r="G561"/>
  <c r="M8"/>
  <c r="T8"/>
  <c r="P8"/>
  <c r="G1302"/>
  <c r="Y8"/>
  <c r="J8"/>
  <c r="O8"/>
  <c r="S739"/>
  <c r="S1487" s="1"/>
  <c r="AA462"/>
  <c r="AA20"/>
  <c r="AA8" s="1"/>
  <c r="J739"/>
  <c r="T739"/>
  <c r="N739"/>
  <c r="W739"/>
  <c r="I739"/>
  <c r="U739"/>
  <c r="O739"/>
  <c r="O1302"/>
  <c r="G75"/>
  <c r="G74" s="1"/>
  <c r="G73" s="1"/>
  <c r="K20"/>
  <c r="K8" s="1"/>
  <c r="M739"/>
  <c r="L1362"/>
  <c r="Z462"/>
  <c r="M462"/>
  <c r="O462"/>
  <c r="L270"/>
  <c r="L269" s="1"/>
  <c r="L268" s="1"/>
  <c r="L267" s="1"/>
  <c r="AA739"/>
  <c r="K462"/>
  <c r="Q1201"/>
  <c r="L1457"/>
  <c r="L1456" s="1"/>
  <c r="L1280"/>
  <c r="H866"/>
  <c r="L910"/>
  <c r="W20"/>
  <c r="W8" s="1"/>
  <c r="L866"/>
  <c r="L1055"/>
  <c r="L1042" s="1"/>
  <c r="L78"/>
  <c r="L77" s="1"/>
  <c r="G284"/>
  <c r="L1184"/>
  <c r="L1130" s="1"/>
  <c r="L1350"/>
  <c r="L1349" s="1"/>
  <c r="L741"/>
  <c r="L774"/>
  <c r="H462"/>
  <c r="H36"/>
  <c r="H20" s="1"/>
  <c r="K739"/>
  <c r="G36"/>
  <c r="G866"/>
  <c r="G741"/>
  <c r="G740" s="1"/>
  <c r="H327"/>
  <c r="G436"/>
  <c r="G435" s="1"/>
  <c r="G418" s="1"/>
  <c r="G1131"/>
  <c r="G1130" s="1"/>
  <c r="O1202" l="1"/>
  <c r="L1202"/>
  <c r="L1201" s="1"/>
  <c r="V1487"/>
  <c r="AB1487"/>
  <c r="X1487"/>
  <c r="I1487"/>
  <c r="O1201"/>
  <c r="O1487" s="1"/>
  <c r="N1487"/>
  <c r="Z1487"/>
  <c r="H739"/>
  <c r="Y1487"/>
  <c r="P1487"/>
  <c r="U1487"/>
  <c r="T1487"/>
  <c r="H8"/>
  <c r="L8"/>
  <c r="M1487"/>
  <c r="W1487"/>
  <c r="AA1487"/>
  <c r="G20"/>
  <c r="L327"/>
  <c r="L462"/>
  <c r="L740"/>
  <c r="G327"/>
  <c r="K1487"/>
  <c r="G739"/>
  <c r="H1487" l="1"/>
  <c r="L739"/>
  <c r="L1487" s="1"/>
  <c r="G140"/>
  <c r="G8" l="1"/>
  <c r="Q462"/>
  <c r="Q1487" s="1"/>
  <c r="G1280"/>
  <c r="G1202" s="1"/>
  <c r="J462" l="1"/>
  <c r="J1487" s="1"/>
  <c r="G1201"/>
  <c r="G580"/>
  <c r="G462" l="1"/>
  <c r="G1487" s="1"/>
</calcChain>
</file>

<file path=xl/sharedStrings.xml><?xml version="1.0" encoding="utf-8"?>
<sst xmlns="http://schemas.openxmlformats.org/spreadsheetml/2006/main" count="7756" uniqueCount="1224">
  <si>
    <t>КОСГУ</t>
  </si>
  <si>
    <t xml:space="preserve">    ОБЩЕГОСУДАРСТВЕННЫЕ ВОПРОСЫ</t>
  </si>
  <si>
    <t>000</t>
  </si>
  <si>
    <t>0100</t>
  </si>
  <si>
    <t>0000000000</t>
  </si>
  <si>
    <t xml:space="preserve">      Функционирование высшего должностного лица субъекта Российской Федерации и муниципального образования</t>
  </si>
  <si>
    <t>0102</t>
  </si>
  <si>
    <t xml:space="preserve">        Обеспечение функционирования высшего должностного лица муниципального образования</t>
  </si>
  <si>
    <t>4190000102</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</si>
  <si>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</si>
  <si>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</si>
  <si>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Фонд оплаты труда государственных (муниципальных) органов</t>
  </si>
  <si>
    <t>121</t>
  </si>
  <si>
    <t xml:space="preserve">              Заработная плата</t>
  </si>
  <si>
    <t>211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</si>
  <si>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</si>
  <si>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</si>
  <si>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Начисления на выплаты по оплате труда</t>
  </si>
  <si>
    <t>213</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</si>
  <si>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</si>
  <si>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</si>
  <si>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 xml:space="preserve">        Осуществление полномочий по созданию и организации деятельности комиссий по делам несовершеннолетних и защите их прав</t>
  </si>
  <si>
    <t>0630180360</t>
  </si>
  <si>
    <t xml:space="preserve">              Социальные пособия и компенсации персоналу в денежной форме</t>
  </si>
  <si>
    <t>266</t>
  </si>
  <si>
    <t xml:space="preserve">          Закупка товаров, работ и услуг для обеспечения государственных (муниципальных) нужд</t>
  </si>
  <si>
    <t>200</t>
  </si>
  <si>
    <t xml:space="preserve">            Прочая закупка товаров, работ и услуг</t>
  </si>
  <si>
    <t>244</t>
  </si>
  <si>
    <t xml:space="preserve">              Услуги связи</t>
  </si>
  <si>
    <t>221</t>
  </si>
  <si>
    <t xml:space="preserve">              Увеличение стоимости прочих оборотных запасов (материалов)</t>
  </si>
  <si>
    <t>346</t>
  </si>
  <si>
    <t xml:space="preserve">        Обеспечение деятельности исполнительных органов местного самоуправления</t>
  </si>
  <si>
    <t>4190000103</t>
  </si>
  <si>
    <t xml:space="preserve">            Иные выплаты персоналу государственных (муниципальных) органов, за исключением фонда оплаты труда</t>
  </si>
  <si>
    <t>122</t>
  </si>
  <si>
    <t xml:space="preserve">              Прочие работы, услуги</t>
  </si>
  <si>
    <t>226</t>
  </si>
  <si>
    <t xml:space="preserve">              Страхование</t>
  </si>
  <si>
    <t>227</t>
  </si>
  <si>
    <t xml:space="preserve">          Иные бюджетные ассигнования</t>
  </si>
  <si>
    <t>800</t>
  </si>
  <si>
    <t xml:space="preserve">            Уплата налога на имущество организаций и земельного налога</t>
  </si>
  <si>
    <t>851</t>
  </si>
  <si>
    <t xml:space="preserve">              Налоги, пошлины и сборы</t>
  </si>
  <si>
    <t>291</t>
  </si>
  <si>
    <t xml:space="preserve">            Уплата прочих налогов, сборов</t>
  </si>
  <si>
    <t>852</t>
  </si>
  <si>
    <t xml:space="preserve">            Уплата иных платежей</t>
  </si>
  <si>
    <t>853</t>
  </si>
  <si>
    <t xml:space="preserve">              Другие экономические санкции</t>
  </si>
  <si>
    <t>295</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</si>
  <si>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</si>
  <si>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</si>
  <si>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Увеличение стоимости основных средств</t>
  </si>
  <si>
    <t>310</t>
  </si>
  <si>
    <t xml:space="preserve">      Резервные фонды</t>
  </si>
  <si>
    <t>0111</t>
  </si>
  <si>
    <t xml:space="preserve">        Резервный фонд администрации Савинского муниципального района</t>
  </si>
  <si>
    <t>1040109007</t>
  </si>
  <si>
    <t xml:space="preserve">            Резервные средства</t>
  </si>
  <si>
    <t>870</t>
  </si>
  <si>
    <t xml:space="preserve">      Другие общегосударственные вопросы</t>
  </si>
  <si>
    <t>0113</t>
  </si>
  <si>
    <t xml:space="preserve">        Софинансирование расходов по обеспечению функционирования многофункциональных центров предоставления государственных и муниципальных услуг</t>
  </si>
  <si>
    <t>07301S2910</t>
  </si>
  <si>
    <t xml:space="preserve">            Фонд оплаты труда учреждений</t>
  </si>
  <si>
    <t>111</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</si>
  <si>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</si>
  <si>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</si>
  <si>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Работы, услуги по содержанию имущества</t>
  </si>
  <si>
    <t>225</t>
  </si>
  <si>
    <t xml:space="preserve">        Обеспечение мероприятий по установлению сотрудничества в интересах Савинского муниципального района</t>
  </si>
  <si>
    <t>1130102028</t>
  </si>
  <si>
    <t xml:space="preserve">        Уплата членских взносов в Совет муниципальных образований Ивановской области</t>
  </si>
  <si>
    <t>1130109009</t>
  </si>
  <si>
    <t xml:space="preserve">              Иные выплаты текущего характера организациям</t>
  </si>
  <si>
    <t>297</t>
  </si>
  <si>
    <t xml:space="preserve">        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t>
  </si>
  <si>
    <t>1130202029</t>
  </si>
  <si>
    <t xml:space="preserve">        Обновление офисной техники, развитие и сопровождение автоматизированных систем в муниципальном управлении</t>
  </si>
  <si>
    <t>1130202031</t>
  </si>
  <si>
    <t xml:space="preserve">        Финансовое обеспечение мероприятий, связанных с наградами и поощрениями в Савинском муниципальном районе</t>
  </si>
  <si>
    <t>1130309012</t>
  </si>
  <si>
    <t xml:space="preserve">        Оценка рыночной стоимости муниципального имущества, размера платы за право заключения договоров аренды, безвозмездного пользования муниципального имущества</t>
  </si>
  <si>
    <t>1230102035</t>
  </si>
  <si>
    <t xml:space="preserve">        Обеспечение сохранности и содержания муниципального имущества</t>
  </si>
  <si>
    <t>1230102036</t>
  </si>
  <si>
    <t xml:space="preserve">              Коммунальные услуги</t>
  </si>
  <si>
    <t>223</t>
  </si>
  <si>
    <t xml:space="preserve">              Увеличение стоимости горюче-смазочных материалов</t>
  </si>
  <si>
    <t>343</t>
  </si>
  <si>
    <t xml:space="preserve">            Закупка энергетических ресурсов</t>
  </si>
  <si>
    <t>247</t>
  </si>
  <si>
    <t xml:space="preserve">          Капитальные вложения в объекты государственной (муниципальной) собственности</t>
  </si>
  <si>
    <t>400</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</si>
  <si>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</si>
  <si>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</si>
  <si>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Проведение мероприятий по осуществлению закупок товаров, работ, услуг для обеспечения муниципальных нужд</t>
  </si>
  <si>
    <t>4190002054</t>
  </si>
  <si>
    <t xml:space="preserve">        Организация и проведение мероприятий, связанных с государственными праздниками, юбилейными и памятными датами, с культурно-досуговой деятельностью исполнительных органов местного самоуправления</t>
  </si>
  <si>
    <t>4190003009</t>
  </si>
  <si>
    <t xml:space="preserve">              Увеличение стоимости прочих материальных запасов однократного применения</t>
  </si>
  <si>
    <t>349</t>
  </si>
  <si>
    <t xml:space="preserve">        Достижение показателей деятельности органов исполнительной власти субъектов Российской Федерации</t>
  </si>
  <si>
    <t>4190055490</t>
  </si>
  <si>
    <t xml:space="preserve">        Осуществление отдельных государственных полномочий в сфере административных правонарушений</t>
  </si>
  <si>
    <t>4190080350</t>
  </si>
  <si>
    <t xml:space="preserve">    НАЦИОНАЛЬНАЯ БЕЗОПАСНОСТЬ И ПРАВООХРАНИТЕЛЬНАЯ ДЕЯТЕЛЬНОСТЬ</t>
  </si>
  <si>
    <t>0300</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</si>
  <si>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</si>
  <si>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</si>
  <si>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Организация и осуществление мероприятий по территориальной и гражданской обороне</t>
  </si>
  <si>
    <t>1430102042</t>
  </si>
  <si>
    <t>1430102043</t>
  </si>
  <si>
    <t xml:space="preserve">      Другие вопросы в области национальной безопасности и правоохранительной деятельности</t>
  </si>
  <si>
    <t>0314</t>
  </si>
  <si>
    <t xml:space="preserve">        Осуществление полномочий в сфере профилактики правонарушений</t>
  </si>
  <si>
    <t>0330108901</t>
  </si>
  <si>
    <t xml:space="preserve">    НАЦИОНАЛЬНАЯ ЭКОНОМИКА</t>
  </si>
  <si>
    <t>0400</t>
  </si>
  <si>
    <t xml:space="preserve">      Сельское хозяйство и рыболовство</t>
  </si>
  <si>
    <t>0405</t>
  </si>
  <si>
    <t xml:space="preserve">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t>
  </si>
  <si>
    <t>0440180370</t>
  </si>
  <si>
    <t xml:space="preserve">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t>
  </si>
  <si>
    <t>0440182400</t>
  </si>
  <si>
    <t xml:space="preserve">      Транспорт</t>
  </si>
  <si>
    <t>0408</t>
  </si>
  <si>
    <t xml:space="preserve">        Создание условий для предоставления транспортных услуг населению и организация транспортного обслуживания населения</t>
  </si>
  <si>
    <t>0830202026</t>
  </si>
  <si>
    <t xml:space="preserve">      Дорожное хозяйство (дорожные фонды)</t>
  </si>
  <si>
    <t>0409</t>
  </si>
  <si>
    <t xml:space="preserve">        Ремонт, капитальный ремонт дорог общего пользования местного значения и сооружений на них вне границ населенных пунктов в границах муниципального района</t>
  </si>
  <si>
    <t xml:space="preserve">        Содержание дорог общего пользования местного значения и сооружений на них вне границ населенных пунктов в границах муниципального района</t>
  </si>
  <si>
    <t xml:space="preserve">        Обеспечение безопасности дорожного движения</t>
  </si>
  <si>
    <t xml:space="preserve">        Осуществление полномочий по содержанию автомобильных дорог местного значения и сооружений на них в границах населенных пунктов</t>
  </si>
  <si>
    <t xml:space="preserve">          Межбюджетные трансферты</t>
  </si>
  <si>
    <t>500</t>
  </si>
  <si>
    <t xml:space="preserve">            Иные межбюджетные трансферты</t>
  </si>
  <si>
    <t>540</t>
  </si>
  <si>
    <t xml:space="preserve">              Перечисления другим бюджетам бюджетной системы Российской Федерации</t>
  </si>
  <si>
    <t>251</t>
  </si>
  <si>
    <t xml:space="preserve">        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t>
  </si>
  <si>
    <t xml:space="preserve">      Другие вопросы в области национальной экономики</t>
  </si>
  <si>
    <t>0412</t>
  </si>
  <si>
    <t xml:space="preserve">        Формирование земельных участков для исполнения полномочий муниципального района</t>
  </si>
  <si>
    <t>1230202038</t>
  </si>
  <si>
    <t xml:space="preserve">        Оценка рыночной стоимости земельных участков, размера платы за право заключения договоров аренды</t>
  </si>
  <si>
    <t>1230202039</t>
  </si>
  <si>
    <t xml:space="preserve">        Реализация мероприятий направленных на развитие туристической активности</t>
  </si>
  <si>
    <t>1530102045</t>
  </si>
  <si>
    <t xml:space="preserve">        Осуществление полномочий по созданию условий для развития туризма</t>
  </si>
  <si>
    <t>1530108906</t>
  </si>
  <si>
    <t xml:space="preserve">              Транспортные услуги</t>
  </si>
  <si>
    <t>222</t>
  </si>
  <si>
    <t xml:space="preserve">    ЖИЛИЩНО-КОММУНАЛЬНОЕ ХОЗЯЙСТВО</t>
  </si>
  <si>
    <t>0500</t>
  </si>
  <si>
    <t xml:space="preserve">      Жилищное хозяйство</t>
  </si>
  <si>
    <t>0501</t>
  </si>
  <si>
    <t xml:space="preserve">        Осуществление полномочий в соответствии с жилищным законодательством</t>
  </si>
  <si>
    <t>0230502016</t>
  </si>
  <si>
    <t xml:space="preserve">        Взносы на капитальный ремонт общего имущества многоквартирных домов за муниципальный жилой и нежилой фонд</t>
  </si>
  <si>
    <t>1230102033</t>
  </si>
  <si>
    <t xml:space="preserve">      Коммунальное хозяйство</t>
  </si>
  <si>
    <t>0502</t>
  </si>
  <si>
    <t xml:space="preserve">        Разработка (корректировка) проектной документации и газификации населенных пунктов, объектов социальной инфраструктуры</t>
  </si>
  <si>
    <t>0230302009</t>
  </si>
  <si>
    <t xml:space="preserve">            Бюджетные инвестиции в объекты капитального строительства государственной (муниципальной) собственности</t>
  </si>
  <si>
    <t>414</t>
  </si>
  <si>
    <t xml:space="preserve">        Подключение и обслуживание газораспределительных сетей</t>
  </si>
  <si>
    <t>0230302010</t>
  </si>
  <si>
    <t>02303S2990</t>
  </si>
  <si>
    <t xml:space="preserve">        Организация обеспечения теплоснабжения населения</t>
  </si>
  <si>
    <t>0230402013</t>
  </si>
  <si>
    <t xml:space="preserve">        Организация обеспечения водоснабжения и водоотведения населения</t>
  </si>
  <si>
    <t>0230402014</t>
  </si>
  <si>
    <t xml:space="preserve">              Безвозмездные перечисления некоммерческим организациям и физическим лицам - производителям товаров, работ и услуг на продукцию</t>
  </si>
  <si>
    <t xml:space="preserve">      Благоустройство</t>
  </si>
  <si>
    <t>0503</t>
  </si>
  <si>
    <t xml:space="preserve">        Участие в организации деятельности по накоплению, сбору, транспортированию, обработке, утилизации, обезвреживанию, захоронению твердых коммунальных отходов</t>
  </si>
  <si>
    <t>0430102017</t>
  </si>
  <si>
    <t xml:space="preserve">        Осуществление полномочий по содержанию мест захоронения</t>
  </si>
  <si>
    <t>0430108001</t>
  </si>
  <si>
    <t xml:space="preserve">        Осуществление полномочий по созданию условий для массового отдыха жителей поселения и организации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</si>
  <si>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1430108006</t>
  </si>
  <si>
    <t xml:space="preserve">    ОБРАЗОВАНИЕ</t>
  </si>
  <si>
    <t>0700</t>
  </si>
  <si>
    <t xml:space="preserve">      Дошкольное образование</t>
  </si>
  <si>
    <t>0701</t>
  </si>
  <si>
    <t xml:space="preserve">        Обеспечение деятельности дошкольных образовательных организаций</t>
  </si>
  <si>
    <t>0130100201</t>
  </si>
  <si>
    <t xml:space="preserve">            Закупка товаров, работ, услуг в целях капитального ремонта государственного (муниципального) имущества</t>
  </si>
  <si>
    <t>243</t>
  </si>
  <si>
    <t xml:space="preserve">              Увеличение стоимости продуктов питания</t>
  </si>
  <si>
    <t>342</t>
  </si>
  <si>
    <t xml:space="preserve">              Увеличение стоимости строительных материалов</t>
  </si>
  <si>
    <t>344</t>
  </si>
  <si>
    <t xml:space="preserve">        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t>
  </si>
  <si>
    <t>0130180100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</si>
  <si>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t>
  </si>
  <si>
    <t>0130180170</t>
  </si>
  <si>
    <t xml:space="preserve">        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t>
  </si>
  <si>
    <t>0130181290</t>
  </si>
  <si>
    <t xml:space="preserve">        Укрепление материально-технической базы муниципальных образовательных организаций Ивановской области</t>
  </si>
  <si>
    <t>01301S1950</t>
  </si>
  <si>
    <t xml:space="preserve">              Увеличение стоимости мягкого инвентаря</t>
  </si>
  <si>
    <t xml:space="preserve">        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дошкольных группах в муниципальных общеобразовательных организациях"</t>
  </si>
  <si>
    <t>01301S8900</t>
  </si>
  <si>
    <t xml:space="preserve">        Реализация мероприятий по укреплению пожарной безопасности образовательных организаций</t>
  </si>
  <si>
    <t>0130502006</t>
  </si>
  <si>
    <t xml:space="preserve">        Реализация мероприятий по антитеррористической защищенности образовательных организаций</t>
  </si>
  <si>
    <t>0130502007</t>
  </si>
  <si>
    <t xml:space="preserve">        Обеспечение перевозок школьников</t>
  </si>
  <si>
    <t>0130802011</t>
  </si>
  <si>
    <t xml:space="preserve">        Специальная оценка условий труда</t>
  </si>
  <si>
    <t>1630102048</t>
  </si>
  <si>
    <t xml:space="preserve">        Обучение по охране труда и повышение уровня квалификации специалистов</t>
  </si>
  <si>
    <t>1630102049</t>
  </si>
  <si>
    <t xml:space="preserve">        Проведение обязательных предварительных и периодических медицинских осмотров</t>
  </si>
  <si>
    <t>1630102050</t>
  </si>
  <si>
    <t xml:space="preserve">      Общее образование</t>
  </si>
  <si>
    <t>0702</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</si>
  <si>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</si>
  <si>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Предоставление субсидий бюджетным, автономным учреждениям и иным некоммерческим организациям</t>
  </si>
  <si>
    <t>600</t>
  </si>
  <si>
    <t xml:space="preserve">            Субсидии бюджетным учреждениям на иные цели</t>
  </si>
  <si>
    <t>612</t>
  </si>
  <si>
    <t xml:space="preserve">              Безвозмездные перечисления государственным (муниципальным) бюджетным и автономным учреждениям</t>
  </si>
  <si>
    <t>241</t>
  </si>
  <si>
    <t xml:space="preserve">        Обеспечение деятельности муниципальных общеобразовательных организаций</t>
  </si>
  <si>
    <t>0130200202</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</si>
  <si>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</si>
  <si>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</si>
  <si>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Штрафы за нарушение законодательства о налогах и сборах, законодательства о страховых взносах</t>
  </si>
  <si>
    <t xml:space="preserve">        Мероприятия по повышению квалификации педагогических работников и управленческих кадров образовательных организаций</t>
  </si>
  <si>
    <t>0130202002</t>
  </si>
  <si>
    <t xml:space="preserve">        Организация питания обучающихся муниципальных общеобразовательных организаций</t>
  </si>
  <si>
    <t>0130202003</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</si>
  <si>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t>
  </si>
  <si>
    <t>0130280150</t>
  </si>
  <si>
    <t xml:space="preserve">        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</si>
  <si>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0130281090</t>
  </si>
  <si>
    <t xml:space="preserve">        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t>
  </si>
  <si>
    <t>0130281290</t>
  </si>
  <si>
    <t xml:space="preserve">        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t>
  </si>
  <si>
    <t>0130289700</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</si>
  <si>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(Ежемесячное денежное вознаграждение за классное руководство педагогическим работникам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</si>
  <si>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t>
  </si>
  <si>
    <t>01302L3041</t>
  </si>
  <si>
    <t xml:space="preserve">        Капитальный ремонт объектов общего образования</t>
  </si>
  <si>
    <t>01302S1020</t>
  </si>
  <si>
    <t>01302S1950</t>
  </si>
  <si>
    <t xml:space="preserve">        Трудоустройство и занятость несовершеннолетних граждан</t>
  </si>
  <si>
    <t>0130602008</t>
  </si>
  <si>
    <t xml:space="preserve">        Организация участия во всероссийских и региональных конкурсах, форумах, фестивалях, выставках, акциях и других мероприятиях</t>
  </si>
  <si>
    <t>0130603002</t>
  </si>
  <si>
    <t xml:space="preserve">        Оплата выполненных работ по муниципальному контракту на строительство общеобразовательной школы в рамках исполнения судебного акта</t>
  </si>
  <si>
    <t xml:space="preserve">            Исполнение судебных актов Российской Федерации и мировых соглашений по возмещению причиненного вреда</t>
  </si>
  <si>
    <t>831</t>
  </si>
  <si>
    <t xml:space="preserve">      Дополнительное образование детей</t>
  </si>
  <si>
    <t>0703</t>
  </si>
  <si>
    <t xml:space="preserve">        Обеспечение деятельности муниципальных организаций дополнительного образования детей</t>
  </si>
  <si>
    <t>0130300203</t>
  </si>
  <si>
    <t xml:space="preserve">        Обеспечение функционирования модели персонифицированного финансирования дополнительного образования детей</t>
  </si>
  <si>
    <t>0130300209</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</si>
  <si>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</si>
  <si>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</si>
  <si>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 xml:space="preserve">        Обеспечение деятельности муниципальных организаций дополнительного образования детей в области искусств</t>
  </si>
  <si>
    <t>1330200206</t>
  </si>
  <si>
    <t xml:space="preserve">      Профессиональная подготовка, переподготовка и повышение квалификации</t>
  </si>
  <si>
    <t>0705</t>
  </si>
  <si>
    <t>0130102002</t>
  </si>
  <si>
    <t>0130302002</t>
  </si>
  <si>
    <t xml:space="preserve">        Организация профессионального образования и дополнительного профессионального образования лиц, замещающих муниципальные должности, профессионального развития муниципальных служащих и работников исполнительных органов местного самоуправления</t>
  </si>
  <si>
    <t>4190002053</t>
  </si>
  <si>
    <t xml:space="preserve">      Молодежная политика</t>
  </si>
  <si>
    <t>0707</t>
  </si>
  <si>
    <t xml:space="preserve">        Организация участия в конкурсах, форумах, фестивалях, выставках, акциях и других мероприятиях</t>
  </si>
  <si>
    <t>0630103005</t>
  </si>
  <si>
    <t xml:space="preserve">        Осуществление части полномочий по организации и осуществлению мероприятий по работе с детьми и молодежью в поселении</t>
  </si>
  <si>
    <t>0630108903</t>
  </si>
  <si>
    <t>0630208903</t>
  </si>
  <si>
    <t xml:space="preserve">      Другие вопросы в области образования</t>
  </si>
  <si>
    <t>0709</t>
  </si>
  <si>
    <t xml:space="preserve">        Проведение муниципальных предметных олимпиад школьников, конкурсов, слетов, смотров</t>
  </si>
  <si>
    <t>0130203001</t>
  </si>
  <si>
    <t xml:space="preserve">        Организация отдыха детей</t>
  </si>
  <si>
    <t>0130402005</t>
  </si>
  <si>
    <t xml:space="preserve">        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t>
  </si>
  <si>
    <t>0130480200</t>
  </si>
  <si>
    <t xml:space="preserve">        Организация отдыха детей в каникулярное время в части организации двухразового питания в лагерях дневного пребывания</t>
  </si>
  <si>
    <t>01304S0190</t>
  </si>
  <si>
    <t xml:space="preserve">        Организация и проведение районных конкурсов, форумов, слетов, фестивалей, выставок, акций и других мероприятий</t>
  </si>
  <si>
    <t>0130603003</t>
  </si>
  <si>
    <t xml:space="preserve">        Поддержка детей, проявивших выдающиеся способности и индивидуальные особенности</t>
  </si>
  <si>
    <t>0130707001</t>
  </si>
  <si>
    <t xml:space="preserve">          Социальное обеспечение и иные выплаты населению</t>
  </si>
  <si>
    <t>300</t>
  </si>
  <si>
    <t xml:space="preserve">            Иные выплаты населению</t>
  </si>
  <si>
    <t>360</t>
  </si>
  <si>
    <t xml:space="preserve">              Иные выплаты текущего характера физическим лицам</t>
  </si>
  <si>
    <t>296</t>
  </si>
  <si>
    <t xml:space="preserve">        Проведение муниципальных мероприятий в сфере образования для педагогических работников и иных работников системы образования</t>
  </si>
  <si>
    <t>0130903004</t>
  </si>
  <si>
    <t xml:space="preserve">        Обеспечение деятельности структурных подразделений отраслевого отдела</t>
  </si>
  <si>
    <t>4190000301</t>
  </si>
  <si>
    <t>112</t>
  </si>
  <si>
    <t xml:space="preserve">    КУЛЬТУРА, КИНЕМАТОГРАФИЯ</t>
  </si>
  <si>
    <t>0800</t>
  </si>
  <si>
    <t xml:space="preserve">      Культура</t>
  </si>
  <si>
    <t>0801</t>
  </si>
  <si>
    <t xml:space="preserve">        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</si>
  <si>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13201L5191</t>
  </si>
  <si>
    <t xml:space="preserve">        Осуществление полномочий по организации библиотечного обслуживания населения</t>
  </si>
  <si>
    <t>1330108004</t>
  </si>
  <si>
    <t xml:space="preserve">        Осуществление полномочий по созданию условий для обеспечения поселений услугами по организации досуга и услугами организаций культуры</t>
  </si>
  <si>
    <t>1330108005</t>
  </si>
  <si>
    <t xml:space="preserve">      Другие вопросы в области культуры, кинематографии</t>
  </si>
  <si>
    <t>0804</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</si>
  <si>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</si>
  <si>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1330108905</t>
  </si>
  <si>
    <t xml:space="preserve">    СОЦИАЛЬНАЯ ПОЛИТИКА</t>
  </si>
  <si>
    <t>1000</t>
  </si>
  <si>
    <t xml:space="preserve">      Пенсионное обеспечение</t>
  </si>
  <si>
    <t>1001</t>
  </si>
  <si>
    <t xml:space="preserve">        Выплата пенсий за выслугу лет лицам, замещавшим выборные муниципальные должности и должности муниципальной службы</t>
  </si>
  <si>
    <t>1130407005</t>
  </si>
  <si>
    <t xml:space="preserve">            Пособия, компенсации и иные социальные выплаты гражданам, кроме публичных нормативных обязательств</t>
  </si>
  <si>
    <t>321</t>
  </si>
  <si>
    <t xml:space="preserve">              Пенсии, пособия, выплачиваемые работодателями, нанимателями бывшим работникам</t>
  </si>
  <si>
    <t>264</t>
  </si>
  <si>
    <t xml:space="preserve">      Социальное обеспечение населения</t>
  </si>
  <si>
    <t>1003</t>
  </si>
  <si>
    <t xml:space="preserve">            Субсидии гражданам на приобретение жилья</t>
  </si>
  <si>
    <t>322</t>
  </si>
  <si>
    <t xml:space="preserve">              Пособия по социальной помощи населению в денежной форме</t>
  </si>
  <si>
    <t>262</t>
  </si>
  <si>
    <t xml:space="preserve">        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t>
  </si>
  <si>
    <t>02302S3100</t>
  </si>
  <si>
    <t xml:space="preserve">        Осуществление ежемесячных муниципальных выплат компенсационного характера молодым специалистам в целях компенсации оплаты жилых помещений и коммунальных услуг</t>
  </si>
  <si>
    <t>1730107006</t>
  </si>
  <si>
    <t xml:space="preserve">        Осуществление единовременных муниципальных выплат компенсационного характера с целью компенсации расходов на повышение квалификации молодых специалистов</t>
  </si>
  <si>
    <t>1730107007</t>
  </si>
  <si>
    <t xml:space="preserve">      Охрана семьи и детства</t>
  </si>
  <si>
    <t>1004</t>
  </si>
  <si>
    <t xml:space="preserve">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</si>
  <si>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0130180110</t>
  </si>
  <si>
    <t xml:space="preserve">        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t>
  </si>
  <si>
    <t>0130181010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</si>
  <si>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</si>
  <si>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17201Д0820</t>
  </si>
  <si>
    <t xml:space="preserve">      Другие вопросы в области социальной политики</t>
  </si>
  <si>
    <t>1006</t>
  </si>
  <si>
    <t xml:space="preserve">        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основное общеобразовательные программы дошкольного и общего образования, дополнительные общеобразовательные программы</t>
  </si>
  <si>
    <t>0130181400</t>
  </si>
  <si>
    <t>0130281400</t>
  </si>
  <si>
    <t>0130381400</t>
  </si>
  <si>
    <t>1330281400</t>
  </si>
  <si>
    <t xml:space="preserve">    ФИЗИЧЕСКАЯ КУЛЬТУРА И СПОРТ</t>
  </si>
  <si>
    <t>1100</t>
  </si>
  <si>
    <t xml:space="preserve">      Физическая культура</t>
  </si>
  <si>
    <t>1101</t>
  </si>
  <si>
    <t xml:space="preserve">        Обеспечение деятельности муниципального бюджетного учреждения «Савинский спортивный комплекс «Атлант»</t>
  </si>
  <si>
    <t>0530100204</t>
  </si>
  <si>
    <t xml:space="preserve">        Организация физкультурно-спортивной работы</t>
  </si>
  <si>
    <t>0530102020</t>
  </si>
  <si>
    <t xml:space="preserve">        Осуществление части полномочий по обеспечению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</si>
  <si>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0530108902</t>
  </si>
  <si>
    <t xml:space="preserve">      Массовый спорт</t>
  </si>
  <si>
    <t>1102</t>
  </si>
  <si>
    <t>ВСЕГО РАСХОДОВ:</t>
  </si>
  <si>
    <t>Наименование</t>
  </si>
  <si>
    <t>КБК</t>
  </si>
  <si>
    <t>Уточненный план консолидированного бюджета</t>
  </si>
  <si>
    <t>Раздел, подраздел</t>
  </si>
  <si>
    <t>Целевая статья</t>
  </si>
  <si>
    <t>Вид расхода</t>
  </si>
  <si>
    <t>Доп. класс.</t>
  </si>
  <si>
    <t>Суммы подлежащие исключению в рамках консолидированного бюджета</t>
  </si>
  <si>
    <t>в том числе</t>
  </si>
  <si>
    <t>Исполнено консолидированный бюджет</t>
  </si>
  <si>
    <t>Савинское городское поселение</t>
  </si>
  <si>
    <t>Савинское сельское поселение</t>
  </si>
  <si>
    <t>Архиповское сельское поселение</t>
  </si>
  <si>
    <t>Вознесенское сельское поселение</t>
  </si>
  <si>
    <t>Воскресенское сельское поселение</t>
  </si>
  <si>
    <t>Горячевское сельское поселение</t>
  </si>
  <si>
    <t>Бюджет муниципального района</t>
  </si>
  <si>
    <t>Бюджеты городских поселений</t>
  </si>
  <si>
    <t>Бюджеты поселений</t>
  </si>
  <si>
    <t>Бюджеты сельских поселений</t>
  </si>
  <si>
    <t>Утверждено</t>
  </si>
  <si>
    <t>Исполнено</t>
  </si>
  <si>
    <t xml:space="preserve">     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t>
  </si>
  <si>
    <t xml:space="preserve">      Обновление офисной техники, развитие и сопровождение автоматизированных систем в муниципальном управлении</t>
  </si>
  <si>
    <t xml:space="preserve">     Проведение мероприятий по осуществлению закупок товаров, работ, услуг для обеспечения муниципальных нужд</t>
  </si>
  <si>
    <t xml:space="preserve">      НАЦИОНАЛЬНАЯ ОБОРОНА</t>
  </si>
  <si>
    <t>0200</t>
  </si>
  <si>
    <t xml:space="preserve">        Мобилизационная и вневойсковая подготовка</t>
  </si>
  <si>
    <t>0203</t>
  </si>
  <si>
    <t xml:space="preserve">          Осуществление первичного воинского учета органами местного самоуправления поселений и городских округов</t>
  </si>
  <si>
    <t>4290051180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</si>
  <si>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</si>
  <si>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Фонд оплаты труда государственных (муниципальных) органов</t>
  </si>
  <si>
    <t xml:space="preserve">                Заработная плата</t>
  </si>
  <si>
    <t xml:space="preserve">                Социальные пособия и компенсации персоналу в денежной форме</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</si>
  <si>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</si>
  <si>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Начисления на выплаты по оплате труда</t>
  </si>
  <si>
    <t xml:space="preserve">            Закупка товаров, работ и услуг для обеспечения государственных (муниципальных) нужд</t>
  </si>
  <si>
    <t xml:space="preserve">              Прочая закупка товаров, работ и услуг</t>
  </si>
  <si>
    <t xml:space="preserve">                Увеличение стоимости прочих оборотных запасов (материалов)</t>
  </si>
  <si>
    <t>24-51180-00000-00000</t>
  </si>
  <si>
    <t xml:space="preserve">          Обеспечение мер противопожарной безопасности территории поселения</t>
  </si>
  <si>
    <t xml:space="preserve">                Работы, услуги по содержанию имущества</t>
  </si>
  <si>
    <t>0230202008</t>
  </si>
  <si>
    <t>4190008901</t>
  </si>
  <si>
    <t xml:space="preserve">            Межбюджетные трансферты</t>
  </si>
  <si>
    <t xml:space="preserve">              Иные межбюджетные трансферты</t>
  </si>
  <si>
    <t xml:space="preserve">                Перечисления другим бюджетам бюджетной системы Российской Федерации</t>
  </si>
  <si>
    <t>02304S1260</t>
  </si>
  <si>
    <t xml:space="preserve">          Содержание автомобильных дорог общего пользования местного значения</t>
  </si>
  <si>
    <t xml:space="preserve">          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t>
  </si>
  <si>
    <t xml:space="preserve">                Прочие работы, услуги</t>
  </si>
  <si>
    <t xml:space="preserve">          Осуществление полномочий по созданию условий для развития туризма</t>
  </si>
  <si>
    <t>0130508906</t>
  </si>
  <si>
    <t xml:space="preserve">          Кадастровые работы для осуществления кадастрового учета и изготовления технической документации</t>
  </si>
  <si>
    <t>1230202026</t>
  </si>
  <si>
    <t xml:space="preserve">          Оценка рыночной стоимости земельных участков, размера платы за право заключения договоров аренды</t>
  </si>
  <si>
    <t>1230202028</t>
  </si>
  <si>
    <t xml:space="preserve">          Осуществление полномочий в соответствии с жилищным законодательством</t>
  </si>
  <si>
    <t>0330102014</t>
  </si>
  <si>
    <t xml:space="preserve">          Взносы на капитальный ремонт общего имущества многоквартирных домов за муниципальный жилой и нежилой фонд</t>
  </si>
  <si>
    <t>1230102022</t>
  </si>
  <si>
    <t xml:space="preserve">          Оценка рыночной стоимости муниципального имущества, размера платы за право заключения договоров аренды, безвозмездного пользования муниципального имущества</t>
  </si>
  <si>
    <t>1230102024</t>
  </si>
  <si>
    <t xml:space="preserve">          Обеспечение сохранности и содержания муниципального имущества</t>
  </si>
  <si>
    <t>1230102025</t>
  </si>
  <si>
    <t xml:space="preserve">          Организация обеспечения водоснабжения и водоотведения населения</t>
  </si>
  <si>
    <t>0330402016</t>
  </si>
  <si>
    <t xml:space="preserve">            Капитальные вложения в объекты государственной (муниципальной) собственности</t>
  </si>
  <si>
    <t xml:space="preserve">              Бюджетные инвестиции в объекты капитального строительства государственной (муниципальной) собственности</t>
  </si>
  <si>
    <t xml:space="preserve">                Увеличение стоимости основных средств</t>
  </si>
  <si>
    <t xml:space="preserve">          Организация технического обслуживания и текущего ремонта систем газоснабжения</t>
  </si>
  <si>
    <t>0330402017</t>
  </si>
  <si>
    <t xml:space="preserve">          Реализация мероприятий по модернизации объектов коммунальной инфраструктуры</t>
  </si>
  <si>
    <t>03304S6800</t>
  </si>
  <si>
    <t xml:space="preserve">                Увеличение стоимости строительных материалов</t>
  </si>
  <si>
    <t>0330506002</t>
  </si>
  <si>
    <t xml:space="preserve">            Иные бюджетные ассигнования</t>
  </si>
  <si>
    <t>245</t>
  </si>
  <si>
    <t xml:space="preserve">                Коммунальные услуги</t>
  </si>
  <si>
    <t xml:space="preserve">              Закупка энергетических ресурсов</t>
  </si>
  <si>
    <t xml:space="preserve">              Исполнение судебных актов Российской Федерации и мировых соглашений по возмещению причиненного вреда</t>
  </si>
  <si>
    <t xml:space="preserve">                Другие экономические санкции</t>
  </si>
  <si>
    <t xml:space="preserve">                Иные выплаты текущего характера организациям</t>
  </si>
  <si>
    <t xml:space="preserve">          Исполнение судебных актов по обращению взыскания на средства бюджетов бюджетной системы Российской Федерации</t>
  </si>
  <si>
    <t>4190009003</t>
  </si>
  <si>
    <t xml:space="preserve">          Организация уличного освещения поселения</t>
  </si>
  <si>
    <t>0230202006</t>
  </si>
  <si>
    <t xml:space="preserve">          Участие в организации деятельности по накоплению и транспортированию твердых коммунальных отходов</t>
  </si>
  <si>
    <t>0230202009</t>
  </si>
  <si>
    <t xml:space="preserve">          Организация благоустройства территории поселения</t>
  </si>
  <si>
    <t>0230202010</t>
  </si>
  <si>
    <t xml:space="preserve">                Увеличение стоимости горюче-смазочных материалов</t>
  </si>
  <si>
    <t xml:space="preserve">              Уплата прочих налогов, сборов</t>
  </si>
  <si>
    <t xml:space="preserve">                Налоги, пошлины и сборы</t>
  </si>
  <si>
    <t>0230206001</t>
  </si>
  <si>
    <t xml:space="preserve">          Содержание мест захоронения</t>
  </si>
  <si>
    <t>0230302011</t>
  </si>
  <si>
    <t xml:space="preserve">          Реализация программ формирования современной городской среды</t>
  </si>
  <si>
    <t>041F255550</t>
  </si>
  <si>
    <t xml:space="preserve">          Осуществление части полномочий по организации и осуществлению мероприятий по работе с детьми и молодежью в поселении</t>
  </si>
  <si>
    <t>0130408903</t>
  </si>
  <si>
    <t xml:space="preserve">          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</si>
  <si>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01201L5191</t>
  </si>
  <si>
    <t xml:space="preserve">          Обеспечение деятельности учреждений культурно-досугового типа</t>
  </si>
  <si>
    <t xml:space="preserve">              Фонд оплаты труда учреждений</t>
  </si>
  <si>
    <t xml:space="preserve">              Иные выплаты персоналу учреждений, за исключением фонда оплаты труда</t>
  </si>
  <si>
    <t xml:space="preserve">              Взносы по обязательному социальному страхованию на выплаты по оплате труда работников и иные выплаты работникам учреждений</t>
  </si>
  <si>
    <t xml:space="preserve">                Услуги связи</t>
  </si>
  <si>
    <t xml:space="preserve">                Транспортные услуги</t>
  </si>
  <si>
    <t xml:space="preserve">                Страхование</t>
  </si>
  <si>
    <t xml:space="preserve">                Увеличение стоимости прочих материальных запасов однократного применения</t>
  </si>
  <si>
    <t xml:space="preserve">              Уплата налога на имущество организаций и земельного налога</t>
  </si>
  <si>
    <t xml:space="preserve">          Проведение различных по форме и тематике культурно-массовых мероприятий</t>
  </si>
  <si>
    <t>0130103001</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</si>
  <si>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</si>
  <si>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0130108905</t>
  </si>
  <si>
    <t xml:space="preserve">          Укрепление материально-технической базы муниципальных учреждений культуры Ивановской области</t>
  </si>
  <si>
    <t>01301S1980</t>
  </si>
  <si>
    <t xml:space="preserve">          Обеспечение деятельности муниципальных библиотек</t>
  </si>
  <si>
    <t xml:space="preserve">          Осуществление полномочий по организации библиотечного обслуживания населения</t>
  </si>
  <si>
    <t>0130208004</t>
  </si>
  <si>
    <t>0130208905</t>
  </si>
  <si>
    <t>01302S1980</t>
  </si>
  <si>
    <t xml:space="preserve">          Осуществление полномочий по предоставлению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t>
  </si>
  <si>
    <t>0330308909</t>
  </si>
  <si>
    <t>0330308910</t>
  </si>
  <si>
    <t xml:space="preserve">          Проведение ремонта жилых помещений ветеранов Великой Отечественной войны</t>
  </si>
  <si>
    <t>1730107003</t>
  </si>
  <si>
    <t xml:space="preserve">          Осуществление части полномочий по обеспечению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</si>
  <si>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0130408902</t>
  </si>
  <si>
    <t xml:space="preserve">               Увеличение стоимости основных средств</t>
  </si>
  <si>
    <t xml:space="preserve">           Увеличение стоимости основных средств</t>
  </si>
  <si>
    <t xml:space="preserve">       Транспортные услуги</t>
  </si>
  <si>
    <t xml:space="preserve">       Работы, услуги по содержанию имущества</t>
  </si>
  <si>
    <t xml:space="preserve">       Штрафы за нарушение законодательства о налогах и сборах, законодательства о страховых взносах</t>
  </si>
  <si>
    <t xml:space="preserve">     Иные выплаты текущего характера физическим лицам</t>
  </si>
  <si>
    <t xml:space="preserve">      Исполнение судебных актов Российской Федерации и мировых соглашений по возмещению причиненного вреда</t>
  </si>
  <si>
    <t xml:space="preserve">      Иные бюджетные ассигнования</t>
  </si>
  <si>
    <t xml:space="preserve">       Исполнение судебных актов по обращению взыскания на средства бюджетов бюджетной системы Российской Федерации</t>
  </si>
  <si>
    <t xml:space="preserve">       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
</t>
  </si>
  <si>
    <t xml:space="preserve">           Обслуживание сайта</t>
  </si>
  <si>
    <t xml:space="preserve">     Обеспечение сохранности и содержания муниципального имущества</t>
  </si>
  <si>
    <t xml:space="preserve">      Увеличение стоимости горюче-смазочных материалов</t>
  </si>
  <si>
    <t xml:space="preserve">      Закупка энергетических ресурсов</t>
  </si>
  <si>
    <t xml:space="preserve">      Коммунальные услуги</t>
  </si>
  <si>
    <t xml:space="preserve">    Увеличение стоимости прочих материальных запасов однократного применения</t>
  </si>
  <si>
    <t xml:space="preserve">     Организация и проведение мероприятий, связанных с государственными праздниками, юбилейными и памятными датами, с культурно-досуговой деятельностью исполнительных органов местного самоуправления</t>
  </si>
  <si>
    <t>0230202004</t>
  </si>
  <si>
    <t xml:space="preserve">      Обеспечение мер противопожарной безопасности территории поселения</t>
  </si>
  <si>
    <t xml:space="preserve">     Осуществление полномочий по содержанию автомобильных дорог местного значения в границах населенных пунктов</t>
  </si>
  <si>
    <t xml:space="preserve">     Увеличение стоимости строительных материалов</t>
  </si>
  <si>
    <t>0230202002</t>
  </si>
  <si>
    <t xml:space="preserve">      Организация уличного освещения поселения</t>
  </si>
  <si>
    <t>0230202003</t>
  </si>
  <si>
    <t xml:space="preserve">        Транспортные услуги</t>
  </si>
  <si>
    <t xml:space="preserve">       Увеличение стоимости прочих оборотных запасов (материалов)</t>
  </si>
  <si>
    <t>02302S2000</t>
  </si>
  <si>
    <t xml:space="preserve">        Благоустройство</t>
  </si>
  <si>
    <t xml:space="preserve">      Транспортные услуги</t>
  </si>
  <si>
    <t>0230508001</t>
  </si>
  <si>
    <t xml:space="preserve">      Осуществление полномочий по содержанию мест захоронения</t>
  </si>
  <si>
    <t xml:space="preserve">     Штрафы за нарушение законодательства о налогах и сборах, законодательства о страховых взносах</t>
  </si>
  <si>
    <t>0430102008</t>
  </si>
  <si>
    <t xml:space="preserve">      Повышение престижа предпринимательской деятельности</t>
  </si>
  <si>
    <t xml:space="preserve">       Премии и гранты</t>
  </si>
  <si>
    <t xml:space="preserve">      Выплата пенсий за выслугу лет лицам, замещавшим выборные муниципальные должности и должности муниципальной службы</t>
  </si>
  <si>
    <t xml:space="preserve">      Арендная плата за пользование имуществом (за исключением земельных участков и других обособленных природных объектов)</t>
  </si>
  <si>
    <t xml:space="preserve">        Иные выплаты персоналу государственных (муниципальных) органов, за исключением фонда оплаты труда</t>
  </si>
  <si>
    <t xml:space="preserve">      Увеличение стоимости прочих материальных запасов однократного применения</t>
  </si>
  <si>
    <t>01201L4670</t>
  </si>
  <si>
    <t xml:space="preserve">     Обеспечение развития и укрепления материально-технической базы муниципальных домов культуры в населенных пунктах с числом жителей до 50 тысяч человек</t>
  </si>
  <si>
    <t xml:space="preserve">       Арендная плата за пользование имуществом (за исключением земельных участков и других обособленных природных объектов)</t>
  </si>
  <si>
    <t xml:space="preserve">      Другие экономические санкции</t>
  </si>
  <si>
    <t>0130108005</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</si>
  <si>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</si>
  <si>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 xml:space="preserve">      Социальные пособия и компенсации персоналу в денежной форме</t>
  </si>
  <si>
    <t xml:space="preserve">       Увеличение стоимости горюче-смазочных материалов</t>
  </si>
  <si>
    <t>0114</t>
  </si>
  <si>
    <t>0230302007</t>
  </si>
  <si>
    <t xml:space="preserve">      Взносы на капитальный ремонт общего имущества многоквартирных домов за муниципальный жилой и нежилой фонд</t>
  </si>
  <si>
    <t>0230302006</t>
  </si>
  <si>
    <t xml:space="preserve">             Коммунальные услуги</t>
  </si>
  <si>
    <t xml:space="preserve">      Содержание коммунального хозяйства</t>
  </si>
  <si>
    <t xml:space="preserve">        Закупка энергетических ресурсов</t>
  </si>
  <si>
    <t>0230208006</t>
  </si>
  <si>
    <t xml:space="preserve">       Осуществление полномочий по созданию условий для массового отдыха жителей поселения и организации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</si>
  <si>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 xml:space="preserve">          Коммунальные услуги</t>
  </si>
  <si>
    <t>01201L4671</t>
  </si>
  <si>
    <t>Утверждено, руб.</t>
  </si>
  <si>
    <t>Исполнено, руб.</t>
  </si>
  <si>
    <t>% исполнения</t>
  </si>
  <si>
    <t>федеральный бюджет</t>
  </si>
  <si>
    <t>областной бюджет</t>
  </si>
  <si>
    <t>местный бюджет</t>
  </si>
  <si>
    <t>0100000000</t>
  </si>
  <si>
    <t>0110000000</t>
  </si>
  <si>
    <t>0130000000</t>
  </si>
  <si>
    <t>0130100000</t>
  </si>
  <si>
    <t>0130200000</t>
  </si>
  <si>
    <t>0130300000</t>
  </si>
  <si>
    <t>0130400000</t>
  </si>
  <si>
    <t>0130500000</t>
  </si>
  <si>
    <t>0130600000</t>
  </si>
  <si>
    <t>0130700000</t>
  </si>
  <si>
    <t>0130800000</t>
  </si>
  <si>
    <t>0130900000</t>
  </si>
  <si>
    <t>0200000000</t>
  </si>
  <si>
    <t>0220000000</t>
  </si>
  <si>
    <t>0220100000</t>
  </si>
  <si>
    <t>0230000000</t>
  </si>
  <si>
    <t>0230100000</t>
  </si>
  <si>
    <t>0230200000</t>
  </si>
  <si>
    <t>0230300000</t>
  </si>
  <si>
    <t>0230400000</t>
  </si>
  <si>
    <t>0230500000</t>
  </si>
  <si>
    <t>0300000000</t>
  </si>
  <si>
    <t>0330000000</t>
  </si>
  <si>
    <t>0330100000</t>
  </si>
  <si>
    <t>0400000000</t>
  </si>
  <si>
    <t>0430000000</t>
  </si>
  <si>
    <t>0430100000</t>
  </si>
  <si>
    <t>0430200000</t>
  </si>
  <si>
    <t>0430202055</t>
  </si>
  <si>
    <t>0440000000</t>
  </si>
  <si>
    <t>0440100000</t>
  </si>
  <si>
    <t>0500000000</t>
  </si>
  <si>
    <t>0530000000</t>
  </si>
  <si>
    <t>0530100000</t>
  </si>
  <si>
    <t>0600000000</t>
  </si>
  <si>
    <t>0630000000</t>
  </si>
  <si>
    <t>0630100000</t>
  </si>
  <si>
    <t xml:space="preserve">            Осуществление части полномочий по организации и осуществлению мероприятий по работе с детьми и молодежью в поселении</t>
  </si>
  <si>
    <t>0630200000</t>
  </si>
  <si>
    <t>0700000000</t>
  </si>
  <si>
    <t>0730000000</t>
  </si>
  <si>
    <t>0730100000</t>
  </si>
  <si>
    <t>0730200000</t>
  </si>
  <si>
    <t>0730208904</t>
  </si>
  <si>
    <t>0800000000</t>
  </si>
  <si>
    <t>0830000000</t>
  </si>
  <si>
    <t>0830100000</t>
  </si>
  <si>
    <t>0830200000</t>
  </si>
  <si>
    <t>0920000000</t>
  </si>
  <si>
    <t>0920100000</t>
  </si>
  <si>
    <t>09201L5990</t>
  </si>
  <si>
    <t>1000000000</t>
  </si>
  <si>
    <t>1040000000</t>
  </si>
  <si>
    <t>1040100000</t>
  </si>
  <si>
    <t>1100000000</t>
  </si>
  <si>
    <t>1130000000</t>
  </si>
  <si>
    <t>1130100000</t>
  </si>
  <si>
    <t>1130200000</t>
  </si>
  <si>
    <t>1130300000</t>
  </si>
  <si>
    <t>1130400000</t>
  </si>
  <si>
    <t>1200000000</t>
  </si>
  <si>
    <t>1230000000</t>
  </si>
  <si>
    <t>1230100000</t>
  </si>
  <si>
    <t>1230102034</t>
  </si>
  <si>
    <t>1230200000</t>
  </si>
  <si>
    <t>1230202040</t>
  </si>
  <si>
    <t>1300000000</t>
  </si>
  <si>
    <t>1320000000</t>
  </si>
  <si>
    <t>1320100000</t>
  </si>
  <si>
    <t>1330000000</t>
  </si>
  <si>
    <t>1330100000</t>
  </si>
  <si>
    <t>1330200000</t>
  </si>
  <si>
    <t>1400000000</t>
  </si>
  <si>
    <t>1430000000</t>
  </si>
  <si>
    <t>1430100000</t>
  </si>
  <si>
    <t>1500000000</t>
  </si>
  <si>
    <t>1530000000</t>
  </si>
  <si>
    <t>1530100000</t>
  </si>
  <si>
    <t xml:space="preserve">            Осуществление полномочий по созданию условий для развития туризма</t>
  </si>
  <si>
    <t>1600000000</t>
  </si>
  <si>
    <t>1630000000</t>
  </si>
  <si>
    <t>1630100000</t>
  </si>
  <si>
    <t>1700000000</t>
  </si>
  <si>
    <t>1720000000</t>
  </si>
  <si>
    <t>1720100000</t>
  </si>
  <si>
    <t>1730000000</t>
  </si>
  <si>
    <t>1730100000</t>
  </si>
  <si>
    <t>ВСЕГО РАСХОДОВ ПО ПРОГРАММАМ:</t>
  </si>
  <si>
    <t>% в общей сумме расходов</t>
  </si>
  <si>
    <t>4100000000</t>
  </si>
  <si>
    <t>4190000000</t>
  </si>
  <si>
    <t xml:space="preserve">     Исполнение судебных актов по обращению взыскания на средства бюджетов бюджетной системы Российской Федерации</t>
  </si>
  <si>
    <t>ВСЕГО РАСХОДОВ ПО НЕПРОГРАММНЫМ НАПРАВЛЕНИЯМ ДЕЯТЕЛЬНОСТИ:</t>
  </si>
  <si>
    <t>(руб.)</t>
  </si>
  <si>
    <t>внебюджетные источники</t>
  </si>
  <si>
    <t xml:space="preserve">    Муниципальная программа Савинского городского поселения "Развитие культуры Савинского городского поселения"</t>
  </si>
  <si>
    <t xml:space="preserve"> Муниципальные проекты, обеспечивающий достижение показателей и результатов федеральных проектов, не входящих в состав национальных проектов</t>
  </si>
  <si>
    <t>0120000000</t>
  </si>
  <si>
    <t xml:space="preserve">           Муниципальный проект "Сохранение культурного и исторического наследия"</t>
  </si>
  <si>
    <t>0120100000</t>
  </si>
  <si>
    <t xml:space="preserve">                    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</si>
  <si>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 xml:space="preserve">              Ведомственные проекты</t>
  </si>
  <si>
    <t xml:space="preserve"> Ведомственный проект "Создание условий для организации досуга и обеспечения жителей поселения услугами организаций культуры"</t>
  </si>
  <si>
    <t xml:space="preserve">             Обеспечение деятельности учреждений культурно-досугового типа</t>
  </si>
  <si>
    <t xml:space="preserve">                Проведение различных по форме и тематике культурно-массовых мероприятий</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</si>
  <si>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</si>
  <si>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 xml:space="preserve">          Укрепление материально-техниче6ской базы муниципальных учреждений культуры Ивановской области</t>
  </si>
  <si>
    <t xml:space="preserve">             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</si>
  <si>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 xml:space="preserve">     Поэтапное доведение средней заработной платы работникам культуры муниципальных учреждений культуры до средней заработной платы в Ивановской области</t>
  </si>
  <si>
    <t>01201S0340</t>
  </si>
  <si>
    <t xml:space="preserve">                 Ведомственный проект "Организация библиотечного, библиографического и информационного обслуживания населения"</t>
  </si>
  <si>
    <t xml:space="preserve">      Обеспечение деятельности муниципальных библиотек</t>
  </si>
  <si>
    <t xml:space="preserve">           Осуществление полномочий по организации библиотечного обслуживания населения</t>
  </si>
  <si>
    <t xml:space="preserve">         Ведомственный проект "Организация деятельности в сфере культуры, физической культуры и молодежной политики"</t>
  </si>
  <si>
    <t xml:space="preserve">             Осуществление части полномочий по обеспечению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</si>
  <si>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 xml:space="preserve">              Ведомственный проект "Продвижение туристического потенциала поселения"</t>
  </si>
  <si>
    <t xml:space="preserve">    Муниципальная программа Савинского городского поселения "Благоустройство территории Савинского городского поселения"</t>
  </si>
  <si>
    <t xml:space="preserve">       Ведомственные проекты</t>
  </si>
  <si>
    <t xml:space="preserve">                 Ведомственный проект "Обеспечение функционирования дорожной сети и безопасности дорожного движения</t>
  </si>
  <si>
    <t xml:space="preserve">              Капитальный ремонт и ремонт автомобильных дорог общего пользования местного значения</t>
  </si>
  <si>
    <t xml:space="preserve">              Содержание автомобильных дорог общего пользования местного значения</t>
  </si>
  <si>
    <t xml:space="preserve">     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t>
  </si>
  <si>
    <t xml:space="preserve">          Ведомственный проект "Организация мероприятий по благоустройству территории поселения"</t>
  </si>
  <si>
    <t xml:space="preserve">           Обеспечение мер противопожарной безопасности территории поселения</t>
  </si>
  <si>
    <t xml:space="preserve">         Участие в организации деятельности по накоплению и транспортированию твердых коммунальных отходов</t>
  </si>
  <si>
    <t xml:space="preserve">            Предоставление субсидий в целях финансового обеспечения (возмещения) затрат, связанных с производством (реализацией) товаров, выполнением работ и оказанием услуг</t>
  </si>
  <si>
    <t xml:space="preserve">           Ведомственный проект "Организация ритуальных услуг и содержание мест захоронения"</t>
  </si>
  <si>
    <t xml:space="preserve">                 Содержание мест захоронения</t>
  </si>
  <si>
    <t xml:space="preserve">   Ведомственный проект "Создание условий для предоставления транспортных услуг населению"</t>
  </si>
  <si>
    <t xml:space="preserve">                Капитальный ремонт и ремонт объектов транспортной инфраструктуры (автовокзалы,  автостанции)</t>
  </si>
  <si>
    <t xml:space="preserve">    Муниципальная программа Савинского городского поселения "Обеспечение комфортным и доступным жильем, объектами инженерной инфраструктуры и услугами жилищно-коммунального хозяйства в Савинском городском поселении"</t>
  </si>
  <si>
    <t xml:space="preserve">           Ведомственные проекты</t>
  </si>
  <si>
    <t xml:space="preserve">          Ведомственный проект "Жилье"</t>
  </si>
  <si>
    <t xml:space="preserve">      Обеспечение мероприятий по сносу жилых помещений, признанных в установленном порядке аварийными</t>
  </si>
  <si>
    <t>0330102013</t>
  </si>
  <si>
    <t>Осуществление полномочий в соответствии с жилищным законодательством</t>
  </si>
  <si>
    <t xml:space="preserve">          Ведомственный проект "Обеспечение жильем молодых семей"</t>
  </si>
  <si>
    <t>0330200000</t>
  </si>
  <si>
    <t xml:space="preserve">       Осуществление полномочий по предоставлению социальных выплат молодым семьям на приобретение (строительство) жилого помещения</t>
  </si>
  <si>
    <t xml:space="preserve">     Осуществление полномочий по предоставлению дополнительной социальной выплаты молодым семьям в размере пяти процентов расчетной (средней) стоимости жилья</t>
  </si>
  <si>
    <t>0330208908</t>
  </si>
  <si>
    <t xml:space="preserve">            Ведомственный проект "Поддержка граждан в сфере ипотечного жилищного кредитования"</t>
  </si>
  <si>
    <t>0330300000</t>
  </si>
  <si>
    <t xml:space="preserve">            Осуществление полномочий по предоставлению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t>
  </si>
  <si>
    <t xml:space="preserve">         Осуществление полномочий по предоставлению дополнительных субсидий гражданам (участникам программы) в случае, если приобретено жилое помещение по договору участия в долевом строительстве или договору уступки прав требования по договору участия в долевом строительстве</t>
  </si>
  <si>
    <t xml:space="preserve">                   Ведомственный проект "Развитие и поддержка коммунальной инфраструктуры, систем газификации, жилищного хозяйства и градостроительной деятельности"</t>
  </si>
  <si>
    <t>0330400000</t>
  </si>
  <si>
    <t xml:space="preserve">       Организация обеспечения теплоснабжения населения</t>
  </si>
  <si>
    <t>0330402015</t>
  </si>
  <si>
    <t xml:space="preserve">             Организация обеспечения водоснабжения и водоотведения населения</t>
  </si>
  <si>
    <t xml:space="preserve">               Организация технического обслуживания и текущего ремонта систем газоснабжения</t>
  </si>
  <si>
    <t xml:space="preserve">               Ведомственный проект "Создание условий для обеспечения жителей услугами бытового обслуживания"</t>
  </si>
  <si>
    <t>0330500000</t>
  </si>
  <si>
    <t xml:space="preserve">              Предоставление субсидий на возмещение убытков, возникающих при обеспечении жителей услугами бытового обслуживания</t>
  </si>
  <si>
    <t xml:space="preserve">     Муниципальная программа Савинского городского поселения «Формирование современной городской среды на территории Савинского городского поселения»</t>
  </si>
  <si>
    <t xml:space="preserve"> Муниципальные проекты, обеспечивающие достижение показателей и результатов федеральных проектов, входящих в состав национальных проектов</t>
  </si>
  <si>
    <t>0410000000</t>
  </si>
  <si>
    <t xml:space="preserve">       Федеральный проект «Формирование комфортной городской среды»</t>
  </si>
  <si>
    <t xml:space="preserve">            Муниципальный проект "Формирование комфортной городской среды</t>
  </si>
  <si>
    <t xml:space="preserve">  Реализация программ формирования современной городской среды</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</si>
  <si>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обустройство и установка спортивной игровой площадки на общественной территории у здания многоквартирного дома по адресу: Ивановская область, Савинский район, ул.им.Екатерины Кирьяновой, д.2)</t>
  </si>
  <si>
    <t xml:space="preserve">        Муниципальная программа Савинского городского поселения "Развитие экономического потенциала Савинского городского поселения"</t>
  </si>
  <si>
    <t xml:space="preserve">         Ведомственный проект "Содействие развитию малого и среднего предпринимательства"</t>
  </si>
  <si>
    <t xml:space="preserve">   Осуществление полномочий по созданию условий для развития малого и среднего предпринимательства</t>
  </si>
  <si>
    <t>0730108904</t>
  </si>
  <si>
    <t xml:space="preserve">    Муниципальная программа Савинского городского поселения "Развитие местного самоуправления в Савинском городском поселении"</t>
  </si>
  <si>
    <t xml:space="preserve">             Ведомственные проекты</t>
  </si>
  <si>
    <t>1110000000</t>
  </si>
  <si>
    <t xml:space="preserve">       Ведомственный проект "Развитие муниципальной службы и сотрудничества"</t>
  </si>
  <si>
    <t xml:space="preserve">              Уплата членских взносов в Совет муниципальных образований Ивановской области</t>
  </si>
  <si>
    <t>1130109001</t>
  </si>
  <si>
    <t xml:space="preserve">    Ведомственный проект "Информационные технологии в муниципальном управлении"</t>
  </si>
  <si>
    <t xml:space="preserve">                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t>
  </si>
  <si>
    <t>1130202018</t>
  </si>
  <si>
    <t xml:space="preserve">          Обновление офисной техники, развитие и сопровождение автоматизированных систем в муниципальном управлении</t>
  </si>
  <si>
    <t>1130202020</t>
  </si>
  <si>
    <t xml:space="preserve">    Муниципальная программа Савинского городского поселения "Управление муниципальным имуществом Савинского городского поселения"</t>
  </si>
  <si>
    <t xml:space="preserve">            Ведомственные проекты</t>
  </si>
  <si>
    <t xml:space="preserve">          Ведомственный проект "Управление и распоряжение муниципальным имуществом"</t>
  </si>
  <si>
    <t xml:space="preserve">       Оценка рыночной стоимости муниципального имущества, размера платы за право заключения договоров аренды, безвозмездного пользования муниципального имущества</t>
  </si>
  <si>
    <t xml:space="preserve">               Ведомственный проект "Управление и распоряжение земельными ресурсами"</t>
  </si>
  <si>
    <t xml:space="preserve">       Кадастровые работы для осуществления кадастрового учета и изготовления технической документации</t>
  </si>
  <si>
    <r>
      <rPr>
        <b/>
        <sz val="12"/>
        <rFont val="Times New Roman"/>
        <family val="1"/>
        <charset val="204"/>
      </rPr>
      <t xml:space="preserve"> Муниципальная программа Савинского городского поселения </t>
    </r>
    <r>
      <rPr>
        <b/>
        <sz val="12"/>
        <color indexed="8"/>
        <rFont val="Times New Roman"/>
        <family val="1"/>
        <charset val="204"/>
      </rPr>
      <t>"Социальная поддержка граждан в Савинском городском поселении"</t>
    </r>
  </si>
  <si>
    <t>Ведомственные проекты</t>
  </si>
  <si>
    <t xml:space="preserve">                   Ведомственный проект "Создание условий для повышения качества жизни и активного долголетия граждан пожилого возраста"</t>
  </si>
  <si>
    <t xml:space="preserve">              Проведение ремонта жилых помещений ветеранов Великой Отечественной войны</t>
  </si>
  <si>
    <t xml:space="preserve">       Непрограмные направления деятельности исполнительных органов местного самоуправления Савинского городского поселения</t>
  </si>
  <si>
    <t xml:space="preserve">          Непрограммные направления деятельности </t>
  </si>
  <si>
    <t xml:space="preserve">   Проведение мероприятий по осуществлению закупок товаров, работ, услуг для обеспечения муниципальных нужд</t>
  </si>
  <si>
    <t>4190002032</t>
  </si>
  <si>
    <t xml:space="preserve">             Осуществление полномочий в сфере профилактики правонарушений</t>
  </si>
  <si>
    <t xml:space="preserve">     Исполнение судебных актов по обращению взыскания на средства бюджетов бюджетной системы Российской  Федерации случаях</t>
  </si>
  <si>
    <t xml:space="preserve">             Реализация отдельных полномочий Российской Федерации</t>
  </si>
  <si>
    <t>4200000000</t>
  </si>
  <si>
    <t xml:space="preserve">             Непрограммные направления деятельности </t>
  </si>
  <si>
    <t>4290000000</t>
  </si>
  <si>
    <t xml:space="preserve">              Осуществление первичного воинского учета органами местного самоуправления поселений и городских округов</t>
  </si>
  <si>
    <t>Всего расходов:</t>
  </si>
  <si>
    <t>Р. подр.</t>
  </si>
  <si>
    <t>Консолидированный бюджет</t>
  </si>
  <si>
    <t>% исп.</t>
  </si>
  <si>
    <t>суммы, подлежащие исключению в рамках консо- лидированного бюджета</t>
  </si>
  <si>
    <t>Бюджет Савинского мун. района</t>
  </si>
  <si>
    <t>Савинское гор.пос.</t>
  </si>
  <si>
    <t>Итого бюджеты сел. поселений</t>
  </si>
  <si>
    <t>Савинское сел.пос.</t>
  </si>
  <si>
    <t>Архиповское сел.пос.</t>
  </si>
  <si>
    <t>Вознесенское сел.пос.</t>
  </si>
  <si>
    <t>Воскресенское сел.пос.</t>
  </si>
  <si>
    <t>Горячевское сел.пос.</t>
  </si>
  <si>
    <t>%</t>
  </si>
  <si>
    <t>Доходы всего</t>
  </si>
  <si>
    <t>Налоговые и неналоговые</t>
  </si>
  <si>
    <t>Налоговые</t>
  </si>
  <si>
    <t>Неналоговые</t>
  </si>
  <si>
    <t>Безвозмездные поступления</t>
  </si>
  <si>
    <t>Дот.</t>
  </si>
  <si>
    <t>из них</t>
  </si>
  <si>
    <t>Дот.на выр.БО</t>
  </si>
  <si>
    <t>Дот.на сбал.</t>
  </si>
  <si>
    <t>Субсидии</t>
  </si>
  <si>
    <t>Субвенции</t>
  </si>
  <si>
    <t>МБТ</t>
  </si>
  <si>
    <t>От негос. организаций</t>
  </si>
  <si>
    <t>Прочие</t>
  </si>
  <si>
    <t>Возврат остатков субсидий, субвенций и иных МБТ</t>
  </si>
  <si>
    <t>Расходы всего</t>
  </si>
  <si>
    <t>0103</t>
  </si>
  <si>
    <t>0107</t>
  </si>
  <si>
    <t>0309</t>
  </si>
  <si>
    <t>1300</t>
  </si>
  <si>
    <t>1301</t>
  </si>
  <si>
    <t>Д(-), П(+)</t>
  </si>
  <si>
    <t>Прочие дотации</t>
  </si>
  <si>
    <t>в том числе муниципальных служащих</t>
  </si>
  <si>
    <t xml:space="preserve">              работников по новой системе оплаты труда</t>
  </si>
  <si>
    <t>в том числе федеральный бюджет</t>
  </si>
  <si>
    <t xml:space="preserve">                  областной бюджет</t>
  </si>
  <si>
    <t xml:space="preserve">                  местный бюджет</t>
  </si>
  <si>
    <r>
      <rPr>
        <b/>
        <sz val="12"/>
        <color indexed="8"/>
        <rFont val="Times New Roman"/>
        <family val="1"/>
        <charset val="204"/>
      </rPr>
      <t xml:space="preserve">      Муниципальная программа … поселения "Развитие культуры </t>
    </r>
    <r>
      <rPr>
        <b/>
        <u/>
        <sz val="12"/>
        <color indexed="8"/>
        <rFont val="Times New Roman"/>
        <family val="1"/>
        <charset val="204"/>
      </rPr>
      <t>муниципального образования</t>
    </r>
    <r>
      <rPr>
        <b/>
        <sz val="12"/>
        <color indexed="8"/>
        <rFont val="Times New Roman"/>
        <family val="1"/>
        <charset val="204"/>
      </rPr>
      <t>"</t>
    </r>
  </si>
  <si>
    <r>
      <rPr>
        <b/>
        <sz val="12"/>
        <color indexed="8"/>
        <rFont val="Times New Roman"/>
        <family val="1"/>
        <charset val="204"/>
      </rPr>
      <t xml:space="preserve">Муниципальная программа … поселения "Благоустройство населенных пунктов </t>
    </r>
    <r>
      <rPr>
        <b/>
        <u/>
        <sz val="12"/>
        <color indexed="8"/>
        <rFont val="Times New Roman"/>
        <family val="1"/>
        <charset val="204"/>
      </rPr>
      <t>муниципального образования</t>
    </r>
    <r>
      <rPr>
        <b/>
        <sz val="12"/>
        <color indexed="8"/>
        <rFont val="Times New Roman"/>
        <family val="1"/>
        <charset val="204"/>
      </rPr>
      <t>"</t>
    </r>
  </si>
  <si>
    <t>0210000000</t>
  </si>
  <si>
    <t>Муниципальная программа … поселения "Развитие и поддержка предпринимательства на территории муниципального образования"</t>
  </si>
  <si>
    <r>
      <rPr>
        <b/>
        <sz val="12"/>
        <color indexed="8"/>
        <rFont val="Times New Roman"/>
        <family val="1"/>
        <charset val="204"/>
      </rPr>
      <t xml:space="preserve">Муниципальная программа … поселения "Развитие местного самоуправления в </t>
    </r>
    <r>
      <rPr>
        <b/>
        <u/>
        <sz val="12"/>
        <color indexed="8"/>
        <rFont val="Times New Roman"/>
        <family val="1"/>
        <charset val="204"/>
      </rPr>
      <t>муниципальном образовании</t>
    </r>
    <r>
      <rPr>
        <b/>
        <sz val="12"/>
        <color indexed="8"/>
        <rFont val="Times New Roman"/>
        <family val="1"/>
        <charset val="204"/>
      </rPr>
      <t>"</t>
    </r>
  </si>
  <si>
    <r>
      <t xml:space="preserve">Непрограммные направления деятельности исполнительных органов местного самоуправления </t>
    </r>
    <r>
      <rPr>
        <b/>
        <u/>
        <sz val="12"/>
        <color indexed="8"/>
        <rFont val="Times New Roman"/>
        <family val="1"/>
        <charset val="204"/>
      </rPr>
      <t>муниципального образования</t>
    </r>
  </si>
  <si>
    <t>Иные непрограммные мероприятия</t>
  </si>
  <si>
    <t>Реализация полномочий Российской Федерации по первичному воинскому учету на территориях, где отсутствуют военные комиссариаты</t>
  </si>
  <si>
    <t>4190009004</t>
  </si>
  <si>
    <t>4190002015</t>
  </si>
  <si>
    <t>4190003002</t>
  </si>
  <si>
    <t>1130202011</t>
  </si>
  <si>
    <t>1130202012</t>
  </si>
  <si>
    <t>1130202013</t>
  </si>
  <si>
    <t>1130307001</t>
  </si>
  <si>
    <t xml:space="preserve">     Муниципальный проект «Развитие искусства и творчества»</t>
  </si>
  <si>
    <t xml:space="preserve">      Муниципальные проекты, обеспечивающие достижение показателей и результатов федеральных проектов, не входящих в состав национальных проектов</t>
  </si>
  <si>
    <t xml:space="preserve">       Ведомственный проект «Создание условий для организации досуга и обеспечения жителей поселения услугами организаций культуры»</t>
  </si>
  <si>
    <t xml:space="preserve">       Обеспечение деятельности учреждений культурно-досугового типа</t>
  </si>
  <si>
    <t xml:space="preserve">     Проведение различных по форме и тематике культурно-массовых мероприятий </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</si>
  <si>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</si>
  <si>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 xml:space="preserve">     Укрепление материально-технической базы муниципальных учреждений культуры Ивановской области</t>
  </si>
  <si>
    <t xml:space="preserve">     Муниципальные проекты, обеспечивающие достижение показателей и результатов федеральных проектов, входящих в состав национальных проектов</t>
  </si>
  <si>
    <t xml:space="preserve">   Муниципальный проект «Формирование комфортной городской среды»</t>
  </si>
  <si>
    <t xml:space="preserve">     Ведомственный проект «Обеспечение функционирования дорожной сети и безопасности дорожного движения»</t>
  </si>
  <si>
    <t xml:space="preserve">     Ведомственный проект «Организация мероприятий по благоустройству территории поселения»</t>
  </si>
  <si>
    <t xml:space="preserve">     Организация уличного освещения поселения</t>
  </si>
  <si>
    <t xml:space="preserve">      Организация благоустройства территории поселения</t>
  </si>
  <si>
    <t xml:space="preserve">     Обеспечение мер противопожарной безопасности территории поселения</t>
  </si>
  <si>
    <t xml:space="preserve">    Осуществление полномочий по созданию условий для массового отдыха жителей поселения и организации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</si>
  <si>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 xml:space="preserve">      Ведомственный проект «Развитие и поддержка коммунальной инфраструктуры и жилищного хозяйства»</t>
  </si>
  <si>
    <t xml:space="preserve">     Содержание коммунального хозяйства</t>
  </si>
  <si>
    <t xml:space="preserve">     Взносы на капитальный ремонт общего имущества многоквартирных домов за муниципальный жилой и нежилой фонд</t>
  </si>
  <si>
    <t xml:space="preserve">     Ведомственный проект «Организация ритуальных услуг и содержание мест захоронения»</t>
  </si>
  <si>
    <t xml:space="preserve">       Ведомственный проект «Содействие развитию малого и среднего предпринимательства»</t>
  </si>
  <si>
    <t xml:space="preserve">     Повышение престижа предпринимательской деятельности</t>
  </si>
  <si>
    <t xml:space="preserve">        Ведомственный проект «Развитие муниципальной службы и сотрудничества»</t>
  </si>
  <si>
    <t xml:space="preserve">      Уплата членских взносов в Совет муниципальных образований Ивановской области</t>
  </si>
  <si>
    <t xml:space="preserve">    Информационные технологии в муниципальном управлении</t>
  </si>
  <si>
    <t xml:space="preserve">     Обслуживание сайта</t>
  </si>
  <si>
    <t xml:space="preserve">    Обновление офисной техники, развитие и сопровождение автоматизированных систем в муниципальном управлении</t>
  </si>
  <si>
    <t xml:space="preserve">     Предоставление дополнительного пенсионного обеспечения отдельным категориям граждан </t>
  </si>
  <si>
    <t xml:space="preserve">     Выплата пенсий за выслугу лет лицам, замещавшим выборные муниципальные должности и должности муниципальной службы</t>
  </si>
  <si>
    <t xml:space="preserve">      Обеспечение функционирования высшего должностного лица муниципального образования</t>
  </si>
  <si>
    <t xml:space="preserve">     Обеспечение деятельности исполнительных органов местного самоуправления</t>
  </si>
  <si>
    <t xml:space="preserve">     Резервный фонд администрации муниципального образования</t>
  </si>
  <si>
    <t xml:space="preserve">      Осуществление первичного воинского учета органами местного самоуправления поселений и городских округов</t>
  </si>
  <si>
    <t xml:space="preserve">       Резервный фонд администрации муниципального образования
</t>
  </si>
  <si>
    <t>средства граждан</t>
  </si>
  <si>
    <t>Пояснительная записка по расходам консолидированного бюджета Савинского муниципального района за 2025 год</t>
  </si>
  <si>
    <t xml:space="preserve">        Обеспечение проведения выборов и референдумов</t>
  </si>
  <si>
    <t xml:space="preserve">          Обеспечение проведения выборов и референдумов</t>
  </si>
  <si>
    <t>4090002052</t>
  </si>
  <si>
    <t xml:space="preserve">              Специальные расходы</t>
  </si>
  <si>
    <t>880</t>
  </si>
  <si>
    <t>25-51180-00000-00000</t>
  </si>
  <si>
    <t>0230402034</t>
  </si>
  <si>
    <t xml:space="preserve">        Создание и обеспечение функционирования объектов транспортной инфраструктуры (автовокзалы, автостанции)</t>
  </si>
  <si>
    <t>0230402112</t>
  </si>
  <si>
    <t xml:space="preserve">        Мероприятия по установке модульных остановочных пунктов</t>
  </si>
  <si>
    <t>0230483430</t>
  </si>
  <si>
    <t xml:space="preserve">       Приобретение и установка модульных остановочных пунктов</t>
  </si>
  <si>
    <t xml:space="preserve">      Капитальный ремонт и ремонт объектов транспортной инфраструктуры (автовокзалы, автостанции)</t>
  </si>
  <si>
    <t>023019Д004</t>
  </si>
  <si>
    <t>023019Д003</t>
  </si>
  <si>
    <t xml:space="preserve">          Капитальный ремонт и ремонт автомобильных дорог общего пользования местного значения</t>
  </si>
  <si>
    <t>023019Д811</t>
  </si>
  <si>
    <t xml:space="preserve">      Оформление прав собственности на автомобильные дороги общего пользования местного значения и земельных участков под ними</t>
  </si>
  <si>
    <t>02301SД004</t>
  </si>
  <si>
    <t xml:space="preserve">     Строительство (реконструкция), капитальный ремонт и ремонт автомобильных дорог общего пользования местного значения</t>
  </si>
  <si>
    <t>02301SД007</t>
  </si>
  <si>
    <t xml:space="preserve">              Уплата иных платежей</t>
  </si>
  <si>
    <t>03201S6800</t>
  </si>
  <si>
    <t xml:space="preserve">     Реализация мероприятий по модернизации объектов коммунальной инфраструктуры</t>
  </si>
  <si>
    <t xml:space="preserve">    Бюджетные инвестиции в соответствии с концессионными соглашениями</t>
  </si>
  <si>
    <t>02201S3300</t>
  </si>
  <si>
    <t xml:space="preserve">     Реализация мероприятий по борьбе с борщевиком Сосновского</t>
  </si>
  <si>
    <t>041И4S5101</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</si>
  <si>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(ББлагоустройство дворовой территории возле здания музея ("Крестьянское подворье"). расположенной по адресу: Ивановская область, Савинский район, п.Савино, ул. Первомайская, д.31)</t>
  </si>
  <si>
    <t>25009071-187</t>
  </si>
  <si>
    <t>2555550Х205460000000</t>
  </si>
  <si>
    <t>041И4S5102</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</si>
  <si>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дворовой территории многоквартирного дома, расположенного по адресу: п.Савино, ул. Первомайская, д.20: установка ограждения, замена старых и установка новых отдельных элементов на детской площадке)</t>
  </si>
  <si>
    <t>25009071-188</t>
  </si>
  <si>
    <t>041И4S5103</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</si>
  <si>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обустройство детской площадки на общественной территории у здания многоквартирного дома по адресу: Ивановская область, Савинский район, п.Савино, ул. им. Екатерины Кирьяновой, д.2)</t>
  </si>
  <si>
    <t>25009071-189</t>
  </si>
  <si>
    <t>041И4S5104</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</si>
  <si>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проектов)(Благоустройство общественной территории: обустройство и установка спортивной игровой площадки на общественной территории у здания многоквартирного дома по адресу: Ивановская область, Савинский район, ул.им.Екатерины Кирьяновой, д.2)</t>
  </si>
  <si>
    <t>041И4S5105</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</si>
  <si>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дворовой территории: устройство уличного освещения возле многоквартирного дома, расположенной по адресу: Ивановская область, Савинский район, п.Савино, ул. Первомайская, д.45)</t>
  </si>
  <si>
    <t>25009071-411</t>
  </si>
  <si>
    <t>041И4S5106</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</si>
  <si>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дворовой территории: устройство уличного освещения возле многоквартирного дома, расположенной по адресу: Ивановская область, Савинский район, п.Савино, ул. Первомайская, д.18)</t>
  </si>
  <si>
    <t>25009071-412</t>
  </si>
  <si>
    <t>041И4S5107</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</si>
  <si>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дворовой территории: устройство уличного освещения возле многоквартирного дома, расположенной по адресу: Ивановская область, Савинский район, п.Савино, ул. Первомайская, д.37)</t>
  </si>
  <si>
    <t>25009071-413</t>
  </si>
  <si>
    <t>2555190X232780000000</t>
  </si>
  <si>
    <t>01202L4670</t>
  </si>
  <si>
    <t>25-54670-00000-00000</t>
  </si>
  <si>
    <t xml:space="preserve">      Социальное обеспечение и иные выплаты населению</t>
  </si>
  <si>
    <t xml:space="preserve">     Пособия, компенсации и иные социальные выплаты гражданам, кроме публичных нормативных обязательств</t>
  </si>
  <si>
    <t xml:space="preserve">      Пенсии, пособия, выплачиваемые работодателями, нанимателями бывшим работникам</t>
  </si>
  <si>
    <t xml:space="preserve">      Закупка товаров, работ, услуг в целях капитального ремонта государственного (муниципального) имущества</t>
  </si>
  <si>
    <t xml:space="preserve">     Увеличение стоимости прочих материальных запасов однократного применения</t>
  </si>
  <si>
    <t>0330308907</t>
  </si>
  <si>
    <t xml:space="preserve">    Транспортные услуги</t>
  </si>
  <si>
    <t>Развитие социального партнерства в целях поддержки граждан пожилого возраста</t>
  </si>
  <si>
    <t>Объем расходов на реализацию мероприятий муниципальных программ Савинского городского поселения по состоянию на 01.01.2026 г.</t>
  </si>
  <si>
    <t xml:space="preserve">              Государственная поддержка лучших работников сельских учреждений культуры</t>
  </si>
  <si>
    <t>01201L5194</t>
  </si>
  <si>
    <t xml:space="preserve">     Муниципальный проект "Развитие искусства и творчества"</t>
  </si>
  <si>
    <t>0120200000</t>
  </si>
  <si>
    <t>Обеспечение развития и укрепления материально-технической базы муниципальных домов культуры в населенных пунктах с числом жителей до 50 тысяч человек</t>
  </si>
  <si>
    <t xml:space="preserve">        Муниципальные проекты, обеспечивающие достижение показателей и результатов федеральных проектов, не входящих в состав национальных проектов</t>
  </si>
  <si>
    <t xml:space="preserve">            Муниципальный проект «Благоустройство территорий поселения»</t>
  </si>
  <si>
    <t xml:space="preserve">              Реализация мероприятий по борьбе с борщевиком Сосновского</t>
  </si>
  <si>
    <t xml:space="preserve">     Оформление прав собственности на автомобильные дороги общего пользования местного значения и земельных участков под ними</t>
  </si>
  <si>
    <t xml:space="preserve">              Строительство (реконструкция), капитальный ремонт и ремонт автомобильных дорог общего пользования местного значения</t>
  </si>
  <si>
    <t xml:space="preserve">       Создание и обеспечение функционирования объектов транспортной инфраструктуры (автовокзалы, автостанции)</t>
  </si>
  <si>
    <t xml:space="preserve">    Мероприятия по установке модульных остановочных пунктов</t>
  </si>
  <si>
    <t xml:space="preserve">    Приобретение и установка модульных остановочных пунктов</t>
  </si>
  <si>
    <t>0320000000</t>
  </si>
  <si>
    <t xml:space="preserve">          Муниципальный проект "Развитие и поддержка коммунальной инфраструктуры, систем газификации, жилищного хозяйства и градостроительной деятельности"</t>
  </si>
  <si>
    <t>0320100000</t>
  </si>
  <si>
    <t xml:space="preserve">              Реализация мероприятий по модернизации объектов коммунальной инфраструктуры</t>
  </si>
  <si>
    <t>0330208907</t>
  </si>
  <si>
    <t>041И000000</t>
  </si>
  <si>
    <t>041И400000</t>
  </si>
  <si>
    <t>041И455550</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</si>
  <si>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дворовой территории возле здания музея ("Крестьянское подворье"). расположенной по адресу: Ивановская область, Савинский район, п.Савино, ул. Первомайская, д.31)</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</si>
  <si>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дворовой территории многоквартирного дома, расположенного по адресу: п.Савино, ул. Первомайская, д.20: установка ограждения, замена старых и установка новых отдельных элементов на детской площадке)</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</si>
  <si>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обустройство детской площадки на общественной территории у здания многоквартирного дома по адресу: Ивановская область, Савинский район, п.Савино, ул. им. Екатерины Кирьяновой, д.2)</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</si>
  <si>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дворовой территории: устройство уличного освещения возле многоквартирного дома, расположенной по адресу: Ивановская область, Савинский район, п.Савино, ул. Первомайская, д.45)</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</si>
  <si>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дворовой территории: устройство уличного освещения возле многоквартирного дома, расположенной по адресу: Ивановская область, Савинский район, п.Савино, ул. Первомайская, д.18)</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</si>
  <si>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дворовой территории: устройство уличного освещения возле многоквартирного дома, расположенной по адресу: Ивановская область, Савинский район, п.Савино, ул. Первомайская, д.37)</t>
  </si>
  <si>
    <t xml:space="preserve">      Муниципальная программа Савинского городского поселения "Защита населения и территории Савинского городского поселения от чрезвычайных ситуаций, обеспечение пожарной безопасности и безопасности людей на водных объектах"</t>
  </si>
  <si>
    <t xml:space="preserve">        Ведомственные проекты</t>
  </si>
  <si>
    <t xml:space="preserve">            Ведомственный проект "Обеспечение безопасности граждан"</t>
  </si>
  <si>
    <t xml:space="preserve">              Создание условий для массового отдыха жителей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</si>
  <si>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1430102029</t>
  </si>
  <si>
    <t xml:space="preserve">              Развитие социального партнерства в целях поддержки граждан пожилого возраста</t>
  </si>
  <si>
    <t>1730107002</t>
  </si>
  <si>
    <t xml:space="preserve">      Непрограммные направления деятельности органов местного самоуправления Савинского городского поселения</t>
  </si>
  <si>
    <t>4000000000</t>
  </si>
  <si>
    <t xml:space="preserve">        Непрограммные направления деятельности</t>
  </si>
  <si>
    <t>4090000000</t>
  </si>
  <si>
    <t xml:space="preserve">              Обеспечение проведения выборов и референдумов</t>
  </si>
  <si>
    <t xml:space="preserve">         Закупка энергетических ресурсов</t>
  </si>
  <si>
    <t xml:space="preserve">       Изготовление технической документации на недвижимое имущество Савинского муниципального района</t>
  </si>
  <si>
    <t xml:space="preserve">      Увеличение стоимости строительных материалов</t>
  </si>
  <si>
    <t xml:space="preserve">     Укрепление материально-технической базы Единой дежурно-диспетчерской службы муниципального района</t>
  </si>
  <si>
    <t xml:space="preserve">      Работы, услуги по содержанию имущества</t>
  </si>
  <si>
    <t xml:space="preserve">    Организация технической защиты информации и укрепление материально-технической базы в режимно-секретном подразделении</t>
  </si>
  <si>
    <t>0330109002</t>
  </si>
  <si>
    <t xml:space="preserve">     Организация видеонаблюдения в местах массового скопления людей</t>
  </si>
  <si>
    <t>083019Д021</t>
  </si>
  <si>
    <t xml:space="preserve">     Увеличение стоимости основных средств</t>
  </si>
  <si>
    <t>083019Д022</t>
  </si>
  <si>
    <t>083019Д810</t>
  </si>
  <si>
    <t>083019Д802</t>
  </si>
  <si>
    <t>083019Д811</t>
  </si>
  <si>
    <t>08301SД007</t>
  </si>
  <si>
    <t xml:space="preserve">      Проведение мероприятий в области охраны окружающей среды на особо охраняемых природных территориях местного значения</t>
  </si>
  <si>
    <t xml:space="preserve">     Транспортные услуги</t>
  </si>
  <si>
    <t xml:space="preserve">     Организация и проведение событийных мероприятий, направленных на популяризацию туристической привлекательности Савинского муниципального района</t>
  </si>
  <si>
    <t xml:space="preserve">      Организация и осуществление мероприятий по предупреждению и защите населения и территории муниципального района от чрезвычайной ситуации природного и техногенного характера</t>
  </si>
  <si>
    <t xml:space="preserve">          Налоги, пошлины и сборы</t>
  </si>
  <si>
    <t xml:space="preserve">       Уплата прочих налогов, сборов</t>
  </si>
  <si>
    <t>011Ю650502</t>
  </si>
  <si>
    <t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t>
  </si>
  <si>
    <t>2550500X298320000000</t>
  </si>
  <si>
    <t>25-51790-00000-00000</t>
  </si>
  <si>
    <t>011Ю651792</t>
  </si>
  <si>
    <t>011Ю653031</t>
  </si>
  <si>
    <t>2553030X298570000000</t>
  </si>
  <si>
    <t xml:space="preserve">      Увеличение стоимости мягкого инвентаря</t>
  </si>
  <si>
    <t>0130202021</t>
  </si>
  <si>
    <t xml:space="preserve">      Подготовка земельного участка к установке спортивно-технологического оборудования для создания малой спортивной площадки</t>
  </si>
  <si>
    <t>0130283390</t>
  </si>
  <si>
    <t xml:space="preserve">     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t>
  </si>
  <si>
    <t>25-53040-00000-00000</t>
  </si>
  <si>
    <t>41900S3410</t>
  </si>
  <si>
    <t xml:space="preserve">       Штрафы за нарушение законодательства о закупках и нарушение условий контрактов (договоров)</t>
  </si>
  <si>
    <t xml:space="preserve">       Увеличение стоимости основных средств</t>
  </si>
  <si>
    <t xml:space="preserve">      Реализация мероприятий по укреплению пожарной безопасности образовательных организаций</t>
  </si>
  <si>
    <t xml:space="preserve">      Увеличение стоимости прочих оборотных запасов (материалов)</t>
  </si>
  <si>
    <t xml:space="preserve">    Увеличение стоимости прочих оборотных запасов (материалов)</t>
  </si>
  <si>
    <t xml:space="preserve">            Работы, услуги по содержанию имущества</t>
  </si>
  <si>
    <t xml:space="preserve">        Предоставление социальных выплат молодым семьям на приобретение (строительство) жилого помещения</t>
  </si>
  <si>
    <t>02201Д4970</t>
  </si>
  <si>
    <t>03302S3360</t>
  </si>
  <si>
    <t xml:space="preserve">       Обеспечение автономными дымовыми пожарными извещателями мест проживания отдельных категорий граждан на территории Ивановской области</t>
  </si>
  <si>
    <t xml:space="preserve">       Развитие социального партнерства в целях поддержки граждан пожилого возраста</t>
  </si>
  <si>
    <t xml:space="preserve">       Увеличение стоимости мягкого инвентаря</t>
  </si>
  <si>
    <t>24В</t>
  </si>
  <si>
    <t xml:space="preserve">        Оказание поддержки социально ориентированным некоммерческим организациям</t>
  </si>
  <si>
    <t xml:space="preserve">            Субсидии (гранты в форме субсидий), не подлежащие казначейскому сопровождению</t>
  </si>
  <si>
    <t>0530102056</t>
  </si>
  <si>
    <t xml:space="preserve">         Подготовка земельного участка в целях создания открытых хоккейных площадок</t>
  </si>
  <si>
    <t xml:space="preserve">        Штрафы за нарушение законодательства о закупках и нарушение условий контрактов (договоров)</t>
  </si>
  <si>
    <t xml:space="preserve">       Обеспечение сохранности и содержания муниципального имущества</t>
  </si>
  <si>
    <t>0630109006</t>
  </si>
  <si>
    <t xml:space="preserve">     Развитие и поддержка добровольческой деятельности, волонтерского движения. Поддержка талантливой молодежи, детских и молодежных общественных объединений</t>
  </si>
  <si>
    <t>13201L5194</t>
  </si>
  <si>
    <t xml:space="preserve">        Государственная поддержка лучших работников сельских учреждений культуры</t>
  </si>
  <si>
    <t xml:space="preserve">            Премии и гранты</t>
  </si>
  <si>
    <t>2555190X211740000000</t>
  </si>
  <si>
    <t>Выполнение обязательств по муниципальным контрактам на строительство общеобразовательных школ в рамках исполнения судебных актов</t>
  </si>
  <si>
    <t>Осуществление отдельных государственных полномочий в сфере административных правонарушений</t>
  </si>
  <si>
    <t>Достижение показателей деятельности органов исполнительной власти субъектов Российской Федерации</t>
  </si>
  <si>
    <t>4190009010</t>
  </si>
  <si>
    <t>Исполнение судебных актов по обращению взыскания на средства бюджетов бюджетной системы Российской Федерации</t>
  </si>
  <si>
    <t>Оказание поддержки социально ориентированным некоммерческим организациям</t>
  </si>
  <si>
    <t>Организация и проведение мероприятий, связанных с государственными праздниками, юбилейными и памятными датами, с культурно-досуговой деятельностью исполнительных органов местного самоуправления</t>
  </si>
  <si>
    <t>Проведение мероприятий по осуществлению закупок товаров, работ, услуг для обеспечения муниципальных нужд</t>
  </si>
  <si>
    <t>Организация профессионального образования и дополнительного профессионального образования лиц, замещающих муниципальные должности, профессионального развития муниципальных служащих и работников исполнительных органов местного самоуправления</t>
  </si>
  <si>
    <t>Обеспечение деятельности структурных подразделений отраслевого отдела</t>
  </si>
  <si>
    <t>Обеспечение деятельности исполнительных органов местного самоуправления</t>
  </si>
  <si>
    <t>Обеспечение функционирования высшего должностного лица муниципального образования</t>
  </si>
  <si>
    <t>Непрограммные направления деятельности</t>
  </si>
  <si>
    <t>Непрограммные направления деятельности исполнительных органов местного самоуправления Савинского муниципального района</t>
  </si>
  <si>
    <t>Обеспечение проведения выборов и референдумов</t>
  </si>
  <si>
    <t>Непрограммные направления деятельности органов местного самоуправления Савинского муниципального района</t>
  </si>
  <si>
    <t>1730207009</t>
  </si>
  <si>
    <t>Ведомственный проект «Создание условий для повышения качества жизни и активного долголетия граждан пожилого возраста»</t>
  </si>
  <si>
    <t>Осуществление единовременных муниципальных выплат компенсационного характера с целью компенсации расходов на повышение квалификации молодых специалистов</t>
  </si>
  <si>
    <t>Осуществление ежемесячных муниципальных выплат компенсационного характера молодым специалистам в целях компенсации оплаты жилых помещений и коммунальных услуг</t>
  </si>
  <si>
    <t>Ведомственный проект «Муниципальная поддержка в целях подготовки высококвалифицированных кадров»</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</si>
  <si>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</si>
  <si>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Муниципальный проект «Оказание государственной поддержки гражданам в обеспечении жильем»</t>
  </si>
  <si>
    <t>Муниципальные проекты, обеспечивающий достижение показателей и результатов федеральных проектов, не входящих в состав национальных проектов</t>
  </si>
  <si>
    <t>Муниципальная программа Савинского муниципального района "Социальная поддержка граждан в Савинском муниципальном районе"</t>
  </si>
  <si>
    <t>Проведение обязательных предварительных и периодических медицинских осмотров</t>
  </si>
  <si>
    <t>Обучение по охране труда и повышение уровня квалификации специалистов</t>
  </si>
  <si>
    <t>Специальная оценка условий труда</t>
  </si>
  <si>
    <t>Ведомственный проект «Совершенствование охраны труда»</t>
  </si>
  <si>
    <t>Муниципальная программа Савинского муниципального района "Улучшение условий и охраны труда в Савинском муниципальном районе"</t>
  </si>
  <si>
    <t>Осуществление полномочий по созданию условий для развития туризма</t>
  </si>
  <si>
    <t>Организация и проведение событийных мероприятий, направленных на популяризацию туристической привлекательности Савинского муниципального района</t>
  </si>
  <si>
    <t>Реализация мероприятий направленных на развитие туристической активности</t>
  </si>
  <si>
    <t>Ведомственный проект «Продвижение туристического потенциала муниципального района»</t>
  </si>
  <si>
    <t>Муниципальная программа Савинского муниципального района "Развитие туризма на территории Савинского муниципального района"</t>
  </si>
  <si>
    <t>Осуществление полномочий по созданию условий для массового отдыха жителей поселения и организации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</si>
  <si>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Организация технической защиты информации и укрепление материально-технической базы в режимно-секретном подразделении</t>
  </si>
  <si>
    <t>Организация и осуществление мероприятий по предупреждению и защите населения и территории муниципального района от чрезвычайной ситуации природного и техногенного характера</t>
  </si>
  <si>
    <t>Организация и осуществление мероприятий по территориальной и гражданской обороне</t>
  </si>
  <si>
    <t>Укрепление материально-технической базы Единой дежурно-диспетчерской службы муниципального района</t>
  </si>
  <si>
    <t>Ведомственный проект «Обеспечение безопасности граждан»</t>
  </si>
  <si>
    <t>Муниципальная программа Савинского муниципального района "Защита населения и территории Савинского муниципального района от чрезвычайных ситуаций, обеспечение пожарной безопасности и безопасности людей на водных объектах"</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</si>
  <si>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основное общеобразовательные программы дошкольного и общего образования, дополнительные общеобразовательные программы</t>
  </si>
  <si>
    <t>Реализация мероприятий по укреплению пожарной безопасности образовательных организаций</t>
  </si>
  <si>
    <t>Обеспечение деятельности муниципальных организаций дополнительного образования детей в области искусств</t>
  </si>
  <si>
    <t>Ведомственный проект «Развитие дополнительного образования в области искусств»</t>
  </si>
  <si>
    <t>Осуществление полномочий по созданию условий для организации досуга и обеспечения жителей поселения услугами организаций культуры</t>
  </si>
  <si>
    <t>Осуществление полномочий по созданию условий для обеспечения поселений услугами по организации досуга и услугами организаций культуры</t>
  </si>
  <si>
    <t>Осуществление полномочий по организации библиотечного обслуживания населения</t>
  </si>
  <si>
    <t>Ведомственный проект «Создание условий для развития сферы культуры»</t>
  </si>
  <si>
    <t>Государственная поддержка лучших работников сельских учреждений культуры</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</si>
  <si>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</si>
  <si>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Муниципальный проект «Сохранение культурного и исторического наследия»</t>
  </si>
  <si>
    <t>Муниципальная программа Савинского муниципального района «Развитие культуры в Савинском муниципальном районе»</t>
  </si>
  <si>
    <t>Формирование земельных участков в границах поселения</t>
  </si>
  <si>
    <t>Оценка рыночной стоимости земельных участков, размера платы за право заключения договоров аренды</t>
  </si>
  <si>
    <t>Формирование земельных участков для исполнения полномочий муниципального района</t>
  </si>
  <si>
    <t>Ведомственный проект «Управление и распоряжение земельными ресурсами»</t>
  </si>
  <si>
    <t>Обеспечение сохранности и содержания муниципального имущества</t>
  </si>
  <si>
    <t>Оценка рыночной стоимости муниципального имущества, размера платы за право заключения договоров аренды, безвозмездного пользования муниципального имущества</t>
  </si>
  <si>
    <t>Изготовление технической документации на недвижимое имущество Савинского муниципального района</t>
  </si>
  <si>
    <t>Взносы на капитальный ремонт общего имущества многоквартирных домов за муниципальный жилой и нежилой фонд</t>
  </si>
  <si>
    <t>Ведомственный проект «Управление и распоряжение муниципальным имуществом»</t>
  </si>
  <si>
    <t>Муниципальная программа Савинского муниципального района "Управление муниципальным имуществом Савинского муниципального района"</t>
  </si>
  <si>
    <t>Выплата пенсий за выслугу лет лицам, замещавшим выборные муниципальные должности и должности муниципальной службы</t>
  </si>
  <si>
    <t>Ведомственный проект «Предоставление дополнительного пенсионного обеспечения отдельным категориям граждан»</t>
  </si>
  <si>
    <t>Финансовое обеспечение мероприятий, связанных с наградами и поощрениями в Савинском муниципальном районе</t>
  </si>
  <si>
    <t>Ведомственный проект «Социально-экономическое развитие района»</t>
  </si>
  <si>
    <t>Обновление офисной техники, развитие и сопровождение автоматизированных систем в муниципальном управлении</t>
  </si>
  <si>
    <t>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t>
  </si>
  <si>
    <t>Ведомственный проект «Информационные технологии в муниципальном управлении»</t>
  </si>
  <si>
    <t>Уплата членских взносов в Совет муниципальных образований Ивановской области</t>
  </si>
  <si>
    <t>Обеспечение мероприятий по установлению сотрудничества в интересах Савинского муниципального района</t>
  </si>
  <si>
    <t>Ведомственный проект «Развитие муниципальной службы и сотрудничества»</t>
  </si>
  <si>
    <t>Муниципальная программа Савинского муниципального района "Развитие местного самоуправления в Савинском муниципальном районе"</t>
  </si>
  <si>
    <t>Резервный фонд администрации Савинского муниципального района</t>
  </si>
  <si>
    <t>Комплекс процессных мероприятий «Управление резервными средствами»</t>
  </si>
  <si>
    <t>Комплексы процессных мероприятий</t>
  </si>
  <si>
    <t>Муниципальная программа Савинского муниципального района "Управление муниципальными финансами и муниципальным долгом Савинского муниципального района"</t>
  </si>
  <si>
    <t>На подготовку проектов межевания земельных участков и на проведение кадастровых работ</t>
  </si>
  <si>
    <t>Муниципальный проект «Вовлечение в оборот и комплексная мелиорация земель сельскохозяйственного назначения»</t>
  </si>
  <si>
    <t>Создание условий для предоставления транспортных услуг населению и организация транспортного обслуживания населения</t>
  </si>
  <si>
    <t>Ведомственный проект «Создание условий для предоставления транспортных услуг населению»</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</si>
  <si>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t>
  </si>
  <si>
    <t>Оформление прав собственности на автомобильные дороги общего пользования местного значения и земельных участков под ними</t>
  </si>
  <si>
    <t>Обеспечение безопасности дорожного движения</t>
  </si>
  <si>
    <t>Осуществление полномочий по содержанию автомобильных дорог общего пользования местного значения и искусственных дорожных сооружений на них в границах населенных пунктов</t>
  </si>
  <si>
    <t>Содержание дорог общего пользования местного значения и искусственных дорожных сооружений на них вне границ населенных пунктов в границах муниципального района</t>
  </si>
  <si>
    <t>Ремонт, капитальный ремонт дорог общего пользования местного значения и искусственных дорожных сооружений на них вне границ населенных пунктов в границах муниципального района</t>
  </si>
  <si>
    <t>Ведомственный проект «Обеспечение функционирования дорожной сети и безопасности дорожного движения»</t>
  </si>
  <si>
    <t>Муниципальная программа Савинского муниципального района "Развитие транспортной системы Савинского муниципального района"</t>
  </si>
  <si>
    <t>Осуществление полномочий по созданию условий для развития малого и среднего предпринимательства</t>
  </si>
  <si>
    <t>Ведомственный проект «Содействие развитию малого и среднего предпринимательства»</t>
  </si>
  <si>
    <t>Софинансирование расходов по обеспечению функционирования многофункциональных центров предоставления государственных и муниципальных услуг</t>
  </si>
  <si>
    <t>Ведомственный проект «Предоставление государственных и муниципальных услуг»</t>
  </si>
  <si>
    <t>Муниципальная программа Савинского муниципального района "Развитие экономического потенциала Савинского муниципального района"</t>
  </si>
  <si>
    <t>Осуществление части полномочий по организации и осуществлению мероприятий по работе с детьми и молодежью в поселении</t>
  </si>
  <si>
    <t>Ведомственный проект «Поддержка молодых семей и работающей молодежи. Повышение престижа семейных ценностей и творческого потенциала в молодежной сфере»</t>
  </si>
  <si>
    <t>Осуществление полномочий по созданию и организации деятельности комиссий по делам несовершеннолетних и защите их прав</t>
  </si>
  <si>
    <t>Развитие и поддержка добровольческой деятельности, волонтерского движения. Поддержка талантливой молодежи, детских и молодежных общественных объединений</t>
  </si>
  <si>
    <t>Организация участия в конкурсах, форумах, фестивалях, выставках, акциях и других мероприятиях</t>
  </si>
  <si>
    <t>Ведомственный проект «Молодежная политика с детьми и подростками»</t>
  </si>
  <si>
    <t>Муниципальная программа Савинского муниципального района "Молодежь Савинского муниципального района"</t>
  </si>
  <si>
    <t>Осуществление части полномочий по обеспечению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</si>
  <si>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Подготовка земельного участка в целях создания открытых хоккейных площадок</t>
  </si>
  <si>
    <t>Организация физкультурно-спортивной работы</t>
  </si>
  <si>
    <t>Обеспечение деятельности муниципального бюджетного учреждения «Савинский спортивный комплекс «Атлант»</t>
  </si>
  <si>
    <t>Ведомственный проект «Физическое воспитание и обеспечение организации и проведения физкультурных мероприятий и массовых спортивных мероприятий»</t>
  </si>
  <si>
    <t>Муниципальная программа Савинского муниципального района "Развитие физической культуры, спорта Савинского муниципального района"</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</si>
  <si>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</si>
  <si>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t>
  </si>
  <si>
    <t>Комплекс процессных мероприятий «Повышение безопасности граждан и санитарно-эпидемиологического благополучия населения»</t>
  </si>
  <si>
    <t>Проведение мероприятий в области охраны окружающей среды на особо охраняемых природных территориях местного значения</t>
  </si>
  <si>
    <t>Ведомственный проект «Охрана и использование особо охраняемых природных территорий местного значения»</t>
  </si>
  <si>
    <t>Осуществление полномочий по содержанию мест захоронения</t>
  </si>
  <si>
    <t>Участие в организации деятельности по накоплению, сбору, транспортированию, обработке, утилизации, обезвреживанию, захоронению твердых коммунальных отходов</t>
  </si>
  <si>
    <t>Ведомственный проект «Организация обеспечения надлежащего санитарного состояния территории»</t>
  </si>
  <si>
    <t>Муниципальная программа Савинского муниципального района "Охрана окружающей среды Савинского муниципального района"</t>
  </si>
  <si>
    <t>Обеспечение автономными дымовыми пожарными извещателями мест проживания отдельных категорий граждан на территории Ивановской области</t>
  </si>
  <si>
    <t>Ведомственный проект "Обеспечение пожарной безопасности отдельных категорий граждан"</t>
  </si>
  <si>
    <t>Организация видеонаблюдения в местах массового скопления людей</t>
  </si>
  <si>
    <t>Осуществление полномочий в сфере профилактики правонарушений</t>
  </si>
  <si>
    <t>Ведомственный проект «Охрана общественного порядка и профилактика правонарушений»</t>
  </si>
  <si>
    <t>Муниципальная программа Савинского муниципального района "Обеспечение безопасности граждан и профилактика правонарушений в Савинском муниципальном районе"</t>
  </si>
  <si>
    <t>Ведомственный проект «Жилье»</t>
  </si>
  <si>
    <t>Организация обеспечения водоснабжения и водоотведения населения</t>
  </si>
  <si>
    <t>Организация обеспечения теплоснабжения населения</t>
  </si>
  <si>
    <t>Ведомственный проект «Модернизация объектов коммунальной инфраструктуры и обеспечение функционирования систем жизнеобеспечения»</t>
  </si>
  <si>
    <t>Разработка (корректировка) проектной документации и газификации населенных пунктов, объектов социальной инфраструктуры</t>
  </si>
  <si>
    <t>Подключение и обслуживание газораспределительных сетей</t>
  </si>
  <si>
    <t>Ведомственный проект «Развитие газификации Савинского муниципального района»</t>
  </si>
  <si>
    <t>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t>
  </si>
  <si>
    <t>Предоставление дополнительных субсидий гражданам (участникам программы) в случае, если приобретено жилое помещение по договору участия в долевом строительстве или договору уступки прав требования по договору участия в долевом строительстве</t>
  </si>
  <si>
    <t>Ведомственный проект «Поддержка граждан в сфере ипотечного жилищного кредитования»</t>
  </si>
  <si>
    <t>0230107002</t>
  </si>
  <si>
    <t>Предоставление дополнительной социальной выплаты молодым семьям в размере пяти процентов расчетной (средней) стоимости жилья</t>
  </si>
  <si>
    <t>Ведомственный проект «Обеспечение жильем молодых семей»</t>
  </si>
  <si>
    <t>Предоставление социальных выплат молодым семьям на приобретение (строительство) жилого помещения</t>
  </si>
  <si>
    <t>Муниципальный проект «Оказание поддержки гражданам в обеспечении жильем»</t>
  </si>
  <si>
    <t>Муниципальная программа Савинского муниципального района "Обеспечение доступным и комфортным жильем, объектами инженерной инфраструктуры и услугами жилищно-коммунального хозяйства населения Савинского муниципального района"</t>
  </si>
  <si>
    <t>Проведение муниципальных мероприятий в сфере образования для педагогических работников и иных работников системы образования</t>
  </si>
  <si>
    <t>Ведомственный проект «Развитие кадрового потенциала»</t>
  </si>
  <si>
    <t>Обеспечение перевозок обучающихся</t>
  </si>
  <si>
    <t>Ведомственный проект «Организация бесплатной перевозки обучающихся в муниципальных образовательных организациях»</t>
  </si>
  <si>
    <t>Поддержка детей, проявивших выдающиеся способности и индивидуальные особенности</t>
  </si>
  <si>
    <t>Ведомственный проект «Выявление и поддержка одаренных детей»</t>
  </si>
  <si>
    <t>Организация и проведение районных конкурсов, форумов, слетов, фестивалей, выставок, акций и других мероприятий</t>
  </si>
  <si>
    <t>Организация участия во всероссийских и региональных конкурсах, форумах, фестивалях, выставках, акциях и других мероприятиях</t>
  </si>
  <si>
    <t>Трудоустройство и занятость несовершеннолетних граждан</t>
  </si>
  <si>
    <t>Ведомственный проект «Гражданско-патриотическое и духовно-нравственное воспитание учащихся и воспитанников»</t>
  </si>
  <si>
    <t>Реализация мероприятий по антитеррористической защищенности образовательных организаций</t>
  </si>
  <si>
    <t>Ведомственный проект «Выполнение мер по обеспечению пожарной безопасности и антитеррористической защищенности образовательных организаций»</t>
  </si>
  <si>
    <t>Организация отдыха детей в каникулярное время в части организации двухразового питания в лагерях дневного пребывания</t>
  </si>
  <si>
    <t>Осуществление переданных государственных полномочий по организации двухразового питания детей-сирот и детей, оставшихся без попечения родителей,  детей, находящихся в трудной жизненной ситуации, в лагерях дневного пребывания</t>
  </si>
  <si>
    <t>Организация отдыха детей</t>
  </si>
  <si>
    <t>Ведомственный проект «Укрепление здоровья детей»</t>
  </si>
  <si>
    <t>Мероприятия по повышению квалификации педагогических работников и управленческих кадров образовательных организаций</t>
  </si>
  <si>
    <t>Обеспечение функционирования модели персонифицированного финансирования дополнительного образования детей</t>
  </si>
  <si>
    <t>Обеспечение деятельности муниципальных организаций дополнительного образования детей</t>
  </si>
  <si>
    <t>Ведомственный проект «Развитие дополнительного образования»</t>
  </si>
  <si>
    <t>Укрепление материально-технической базы муниципальных образовательных организаций Ивановской области</t>
  </si>
  <si>
    <t>Капитальный ремонт объектов общего образования</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</si>
  <si>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</si>
  <si>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получающимначальное общее образование,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</si>
  <si>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</si>
  <si>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</si>
  <si>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</si>
  <si>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t>
  </si>
  <si>
    <t>Подготовка земельного участка к установке спортивно-технологического оборудования для создания малой спортивной площадки</t>
  </si>
  <si>
    <t>Организация питания обучающихся муниципальных общеобразовательных организаций</t>
  </si>
  <si>
    <t>Обеспечение деятельности муниципальных общеобразовательных организаций</t>
  </si>
  <si>
    <t>Ведомственный проект «Развитие школьного образования»</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</si>
  <si>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дошкольных группах в муниципальных общеобразовательных организациях"</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</si>
  <si>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</si>
  <si>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t>
  </si>
  <si>
    <t>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оздоровление</t>
  </si>
  <si>
    <t>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t>
  </si>
  <si>
    <t>Обеспечение деятельности дошкольных образовательных организаций</t>
  </si>
  <si>
    <t>Ведомственный проект «Развитие дошкольного образования»</t>
  </si>
  <si>
    <t xml:space="preserve"> Ведомственные проекты</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</si>
  <si>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</si>
  <si>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</si>
  <si>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t>
  </si>
  <si>
    <t>011Ю600000</t>
  </si>
  <si>
    <t>Муниципальный проект «Педагоги и наставники»</t>
  </si>
  <si>
    <t>Муниципальные проекты, обеспечивающий достижение показателей и результатов федеральных проектов, входящих в состав национальных проектов</t>
  </si>
  <si>
    <t>Муниципальная программа Савинского муниципального района «Развитие системы образования Савинского муниципального района» муниципальные проекты, обеспечивающий достижение показателей и результатов федеральных проектов, входящие в состав национальных проектов</t>
  </si>
  <si>
    <t>другие бюджеты бюджетной системы</t>
  </si>
  <si>
    <t>по состоянию на 01.01.2026</t>
  </si>
  <si>
    <t>Объем расходов на реализацию мероприятий муниципальных программ Савинского муниципального района в 2025 году</t>
  </si>
  <si>
    <t xml:space="preserve">      Осуществление полномочий по содержанию автомобильных дорог местного значения в границах населенных пунктов</t>
  </si>
  <si>
    <t>023019Д802</t>
  </si>
  <si>
    <t>021И4S5102</t>
  </si>
  <si>
    <t>02302S3300</t>
  </si>
  <si>
    <t xml:space="preserve">      Реализация мероприятий по борьбе с борщевиком Сосновского</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</si>
  <si>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установка детской площадки по адресу: Ивановская область, Савинский район, село Вознесенье, ул. Центральная, напротив дома № 16)(Реализация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установка уличных тренажеров по адресу: Ивановская область, Савинский район, д.Полома, ул.Советская, у д.78)</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</si>
  <si>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сквер у обелиска павшим в годы Великой Отечественной войны по адресу: Ивановская область, Савинский район, село Вознесенье, ул.Центральная, напротив дома № 8) (Благоустройство общественной территории у памятника землякам, погибшим в Великой Отечественной войне 1941-1945 г.г. и памятного камня “Участника локальных воин и военных конфликтов” в д.Шестуниха, ул.1 Мая, д.1)</t>
  </si>
  <si>
    <t>021И4S5101</t>
  </si>
  <si>
    <t>25009071-185</t>
  </si>
  <si>
    <t>25009071-190</t>
  </si>
  <si>
    <t>25009071-186</t>
  </si>
  <si>
    <t>25009071-186 25009071-191</t>
  </si>
  <si>
    <t>Объем расходов на реализацию мероприятий муниципальных программ сельских поселений Савинскогомуниципального района по состоянию на 01.01.2026 г.</t>
  </si>
  <si>
    <t>Исполнение консолидированного бюджета Савинского муниицпального района за 2025 год</t>
  </si>
  <si>
    <t>ьо</t>
  </si>
  <si>
    <t>021И400000</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</si>
  <si>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установка детской площадки по адресу: Ивановская область, Савинский район, село Вознесенье, ул. Центральная, напротив дома № 16)(Реализация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установка уличных тренажеров по адресу: Ивановская область, Савинский район, д.Полома, ул.Советская, у д.78)</t>
  </si>
  <si>
    <t xml:space="preserve">      Муниципальный проект «Благоустройство сельских территорий»</t>
  </si>
</sst>
</file>

<file path=xl/styles.xml><?xml version="1.0" encoding="utf-8"?>
<styleSheet xmlns="http://schemas.openxmlformats.org/spreadsheetml/2006/main">
  <numFmts count="4">
    <numFmt numFmtId="164" formatCode="0.0"/>
    <numFmt numFmtId="165" formatCode="#,##0.0"/>
    <numFmt numFmtId="166" formatCode="_-* #,##0.00&quot;р.&quot;_-;\-* #,##0.00&quot;р.&quot;_-;_-* &quot;-&quot;??&quot;р.&quot;_-;_-@_-"/>
    <numFmt numFmtId="167" formatCode="_-* #,##0.00_р_._-;\-* #,##0.00_р_._-;_-* &quot;-&quot;??_р_._-;_-@_-"/>
  </numFmts>
  <fonts count="62">
    <font>
      <sz val="11"/>
      <name val="Calibri"/>
      <family val="2"/>
      <scheme val="minor"/>
    </font>
    <font>
      <sz val="11"/>
      <color theme="1"/>
      <name val="Calibri"/>
      <family val="2"/>
      <charset val="204"/>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sz val="12"/>
      <name val="Times New Roman"/>
      <family val="1"/>
      <charset val="204"/>
    </font>
    <font>
      <sz val="11"/>
      <name val="Calibri"/>
      <family val="2"/>
      <charset val="204"/>
    </font>
    <font>
      <b/>
      <sz val="12"/>
      <color indexed="8"/>
      <name val="Times New Roman"/>
      <family val="1"/>
      <charset val="204"/>
    </font>
    <font>
      <b/>
      <sz val="12"/>
      <name val="Times New Roman"/>
      <family val="1"/>
      <charset val="204"/>
    </font>
    <font>
      <b/>
      <sz val="10"/>
      <name val="Times New Roman"/>
      <family val="1"/>
      <charset val="204"/>
    </font>
    <font>
      <b/>
      <sz val="12"/>
      <color rgb="FF000000"/>
      <name val="Times New Roman"/>
      <family val="1"/>
      <charset val="204"/>
    </font>
    <font>
      <b/>
      <sz val="11"/>
      <name val="Calibri"/>
      <family val="2"/>
      <scheme val="minor"/>
    </font>
    <font>
      <b/>
      <i/>
      <sz val="12"/>
      <color rgb="FF000000"/>
      <name val="Times New Roman"/>
      <family val="1"/>
      <charset val="204"/>
    </font>
    <font>
      <b/>
      <i/>
      <sz val="11"/>
      <name val="Calibri"/>
      <family val="2"/>
      <scheme val="minor"/>
    </font>
    <font>
      <sz val="10"/>
      <color rgb="FF000000"/>
      <name val="Times New Roman"/>
      <family val="1"/>
      <charset val="204"/>
    </font>
    <font>
      <sz val="11"/>
      <name val="Times New Roman"/>
      <family val="1"/>
      <charset val="204"/>
    </font>
    <font>
      <i/>
      <sz val="12"/>
      <color rgb="FF000000"/>
      <name val="Times New Roman"/>
      <family val="1"/>
      <charset val="204"/>
    </font>
    <font>
      <b/>
      <sz val="14"/>
      <color indexed="8"/>
      <name val="Times New Roman"/>
      <family val="1"/>
      <charset val="204"/>
    </font>
    <font>
      <b/>
      <sz val="10"/>
      <color rgb="FF000000"/>
      <name val="Times New Roman"/>
      <family val="1"/>
      <charset val="204"/>
    </font>
    <font>
      <sz val="12"/>
      <name val="Calibri"/>
      <family val="2"/>
      <charset val="204"/>
    </font>
    <font>
      <b/>
      <sz val="12"/>
      <color indexed="8"/>
      <name val="Arial Cyr"/>
      <family val="2"/>
      <charset val="204"/>
    </font>
    <font>
      <sz val="10"/>
      <color indexed="8"/>
      <name val="Arial Cyr"/>
      <family val="2"/>
      <charset val="204"/>
    </font>
    <font>
      <b/>
      <sz val="11"/>
      <name val="Times New Roman"/>
      <family val="1"/>
      <charset val="204"/>
    </font>
    <font>
      <b/>
      <sz val="10"/>
      <color indexed="8"/>
      <name val="Arial Cyr"/>
      <family val="2"/>
      <charset val="204"/>
    </font>
    <font>
      <b/>
      <sz val="12"/>
      <color indexed="8"/>
      <name val="Times New Roman"/>
      <family val="1"/>
      <charset val="1"/>
    </font>
    <font>
      <sz val="12"/>
      <color indexed="8"/>
      <name val="Times New Roman"/>
      <family val="1"/>
      <charset val="1"/>
    </font>
    <font>
      <sz val="12"/>
      <color indexed="8"/>
      <name val="Times New Roman"/>
      <family val="1"/>
      <charset val="204"/>
    </font>
    <font>
      <b/>
      <sz val="10"/>
      <color indexed="8"/>
      <name val="Arial Cyr"/>
      <charset val="204"/>
    </font>
    <font>
      <b/>
      <sz val="11"/>
      <name val="Calibri"/>
      <family val="2"/>
      <charset val="204"/>
    </font>
    <font>
      <b/>
      <sz val="10"/>
      <color indexed="8"/>
      <name val="Times New Roman"/>
      <family val="1"/>
      <charset val="204"/>
    </font>
    <font>
      <sz val="10"/>
      <color indexed="8"/>
      <name val="Arial Cyr"/>
      <charset val="204"/>
    </font>
    <font>
      <sz val="12"/>
      <name val="Times New Roman"/>
      <family val="1"/>
      <charset val="1"/>
    </font>
    <font>
      <b/>
      <sz val="11"/>
      <color indexed="8"/>
      <name val="Times New Roman"/>
      <family val="1"/>
      <charset val="204"/>
    </font>
    <font>
      <sz val="12"/>
      <color indexed="8"/>
      <name val="Arial Cyr"/>
      <family val="2"/>
      <charset val="204"/>
    </font>
    <font>
      <sz val="11"/>
      <color indexed="8"/>
      <name val="Calibri"/>
      <family val="2"/>
      <charset val="204"/>
    </font>
    <font>
      <sz val="10"/>
      <color indexed="8"/>
      <name val="Times New Roman"/>
      <family val="1"/>
      <charset val="204"/>
    </font>
    <font>
      <sz val="10"/>
      <color indexed="8"/>
      <name val="Calibri"/>
      <family val="2"/>
      <charset val="204"/>
    </font>
    <font>
      <i/>
      <sz val="8"/>
      <color indexed="8"/>
      <name val="Times New Roman"/>
      <family val="1"/>
      <charset val="204"/>
    </font>
    <font>
      <i/>
      <sz val="10"/>
      <color indexed="8"/>
      <name val="Times New Roman"/>
      <family val="1"/>
      <charset val="204"/>
    </font>
    <font>
      <i/>
      <sz val="12"/>
      <color indexed="8"/>
      <name val="Times New Roman"/>
      <family val="1"/>
      <charset val="204"/>
    </font>
    <font>
      <sz val="8"/>
      <color indexed="8"/>
      <name val="Times New Roman"/>
      <family val="1"/>
      <charset val="204"/>
    </font>
    <font>
      <sz val="8"/>
      <color indexed="8"/>
      <name val="Calibri"/>
      <family val="2"/>
      <charset val="204"/>
    </font>
    <font>
      <sz val="10"/>
      <color indexed="8"/>
      <name val="Arial"/>
      <family val="2"/>
      <charset val="204"/>
    </font>
    <font>
      <sz val="11"/>
      <color rgb="FF000000"/>
      <name val="Calibri"/>
      <family val="2"/>
      <charset val="204"/>
      <scheme val="minor"/>
    </font>
    <font>
      <sz val="10"/>
      <color rgb="FF000000"/>
      <name val="Arial"/>
      <family val="2"/>
      <charset val="204"/>
    </font>
    <font>
      <sz val="10"/>
      <color rgb="FF000000"/>
      <name val="Arial Cyr"/>
      <family val="2"/>
    </font>
    <font>
      <b/>
      <sz val="10"/>
      <color indexed="8"/>
      <name val="Arial Cyr"/>
      <charset val="1"/>
    </font>
    <font>
      <sz val="10"/>
      <name val="Arial Cyr"/>
      <charset val="204"/>
    </font>
    <font>
      <sz val="10"/>
      <name val="Arial Cyr"/>
      <family val="2"/>
      <charset val="204"/>
    </font>
    <font>
      <sz val="10"/>
      <name val="Arial"/>
      <family val="2"/>
      <charset val="204"/>
    </font>
    <font>
      <i/>
      <sz val="12"/>
      <name val="Times New Roman"/>
      <family val="1"/>
      <charset val="204"/>
    </font>
    <font>
      <i/>
      <sz val="11"/>
      <name val="Calibri"/>
      <family val="2"/>
      <scheme val="minor"/>
    </font>
    <font>
      <i/>
      <sz val="10"/>
      <color rgb="FF000000"/>
      <name val="Times New Roman"/>
      <family val="1"/>
      <charset val="204"/>
    </font>
    <font>
      <b/>
      <sz val="16"/>
      <color indexed="8"/>
      <name val="Times New Roman"/>
      <family val="1"/>
      <charset val="204"/>
    </font>
    <font>
      <b/>
      <u/>
      <sz val="12"/>
      <color indexed="8"/>
      <name val="Times New Roman"/>
      <family val="1"/>
      <charset val="204"/>
    </font>
    <font>
      <sz val="11"/>
      <name val="Calibri"/>
      <family val="2"/>
      <charset val="1"/>
    </font>
    <font>
      <sz val="11"/>
      <color rgb="FF000000"/>
      <name val="Calibri"/>
      <scheme val="minor"/>
    </font>
    <font>
      <sz val="10"/>
      <color rgb="FF000000"/>
      <name val="Arial"/>
    </font>
  </fonts>
  <fills count="31">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theme="0"/>
        <bgColor indexed="64"/>
      </patternFill>
    </fill>
    <fill>
      <patternFill patternType="solid">
        <fgColor indexed="9"/>
        <bgColor indexed="26"/>
      </patternFill>
    </fill>
    <fill>
      <patternFill patternType="solid">
        <fgColor theme="0"/>
        <bgColor indexed="26"/>
      </patternFill>
    </fill>
    <fill>
      <patternFill patternType="solid">
        <fgColor rgb="FFFFFF0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99"/>
      </patternFill>
    </fill>
    <fill>
      <patternFill patternType="solid">
        <fgColor indexed="43"/>
        <bgColor indexed="26"/>
      </patternFill>
    </fill>
    <fill>
      <patternFill patternType="solid">
        <fgColor indexed="27"/>
        <bgColor indexed="41"/>
      </patternFill>
    </fill>
    <fill>
      <patternFill patternType="solid">
        <fgColor indexed="22"/>
        <bgColor indexed="31"/>
      </patternFill>
    </fill>
    <fill>
      <patternFill patternType="solid">
        <fgColor indexed="27"/>
        <bgColor indexed="42"/>
      </patternFill>
    </fill>
    <fill>
      <patternFill patternType="solid">
        <fgColor rgb="FF92D050"/>
        <bgColor indexed="64"/>
      </patternFill>
    </fill>
    <fill>
      <patternFill patternType="solid">
        <fgColor indexed="13"/>
        <bgColor indexed="51"/>
      </patternFill>
    </fill>
    <fill>
      <patternFill patternType="solid">
        <fgColor theme="0"/>
        <bgColor indexed="41"/>
      </patternFill>
    </fill>
    <fill>
      <patternFill patternType="solid">
        <fgColor rgb="FFFFFF00"/>
        <bgColor indexed="41"/>
      </patternFill>
    </fill>
    <fill>
      <patternFill patternType="solid">
        <fgColor rgb="FFFFFF00"/>
        <bgColor indexed="51"/>
      </patternFill>
    </fill>
  </fills>
  <borders count="3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hair">
        <color indexed="8"/>
      </left>
      <right style="hair">
        <color indexed="8"/>
      </right>
      <top style="hair">
        <color indexed="8"/>
      </top>
      <bottom style="hair">
        <color indexed="8"/>
      </bottom>
      <diagonal/>
    </border>
    <border>
      <left/>
      <right/>
      <top style="thin">
        <color indexed="8"/>
      </top>
      <bottom style="thin">
        <color indexed="8"/>
      </bottom>
      <diagonal/>
    </border>
    <border>
      <left/>
      <right/>
      <top style="thin">
        <color indexed="64"/>
      </top>
      <bottom style="thin">
        <color indexed="64"/>
      </bottom>
      <diagonal/>
    </border>
    <border>
      <left/>
      <right style="thin">
        <color rgb="FF000000"/>
      </right>
      <top style="thin">
        <color rgb="FF000000"/>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s>
  <cellStyleXfs count="168">
    <xf numFmtId="0" fontId="0" fillId="0" borderId="0"/>
    <xf numFmtId="0" fontId="2" fillId="0" borderId="1">
      <alignment wrapText="1"/>
    </xf>
    <xf numFmtId="0" fontId="2" fillId="0" borderId="1"/>
    <xf numFmtId="0" fontId="3" fillId="0" borderId="1">
      <alignment horizontal="center" wrapText="1"/>
    </xf>
    <xf numFmtId="0" fontId="3" fillId="0" borderId="1">
      <alignment horizontal="center"/>
    </xf>
    <xf numFmtId="0" fontId="2" fillId="0" borderId="1">
      <alignment horizontal="right"/>
    </xf>
    <xf numFmtId="0" fontId="2" fillId="0" borderId="2">
      <alignment horizontal="center" vertical="center" wrapText="1"/>
    </xf>
    <xf numFmtId="0" fontId="4" fillId="0" borderId="2">
      <alignment vertical="top" wrapText="1"/>
    </xf>
    <xf numFmtId="1" fontId="2" fillId="0" borderId="2">
      <alignment horizontal="center" vertical="top" shrinkToFit="1"/>
    </xf>
    <xf numFmtId="4" fontId="4" fillId="2" borderId="2">
      <alignment horizontal="right" vertical="top" shrinkToFit="1"/>
    </xf>
    <xf numFmtId="10" fontId="4" fillId="2" borderId="2">
      <alignment horizontal="right" vertical="top" shrinkToFit="1"/>
    </xf>
    <xf numFmtId="0" fontId="4" fillId="0" borderId="2">
      <alignment horizontal="left"/>
    </xf>
    <xf numFmtId="4" fontId="4" fillId="3" borderId="2">
      <alignment horizontal="right" vertical="top" shrinkToFit="1"/>
    </xf>
    <xf numFmtId="10" fontId="4" fillId="3" borderId="2">
      <alignment horizontal="right" vertical="top" shrinkToFit="1"/>
    </xf>
    <xf numFmtId="0" fontId="2" fillId="0" borderId="1">
      <alignment horizontal="left" wrapText="1"/>
    </xf>
    <xf numFmtId="0" fontId="7" fillId="0" borderId="0"/>
    <xf numFmtId="0" fontId="7" fillId="0" borderId="0"/>
    <xf numFmtId="0" fontId="7" fillId="0" borderId="0"/>
    <xf numFmtId="0" fontId="5" fillId="0" borderId="1"/>
    <xf numFmtId="0" fontId="5" fillId="0" borderId="1"/>
    <xf numFmtId="0" fontId="6" fillId="4" borderId="1"/>
    <xf numFmtId="1" fontId="2" fillId="0" borderId="2">
      <alignment horizontal="left" vertical="top" wrapText="1" indent="2"/>
    </xf>
    <xf numFmtId="4" fontId="2" fillId="0" borderId="2">
      <alignment horizontal="right" vertical="top" shrinkToFit="1"/>
    </xf>
    <xf numFmtId="10" fontId="2" fillId="0" borderId="2">
      <alignment horizontal="right" vertical="top" shrinkToFit="1"/>
    </xf>
    <xf numFmtId="0" fontId="2" fillId="0" borderId="1">
      <alignment vertical="top"/>
    </xf>
    <xf numFmtId="0" fontId="10" fillId="0" borderId="1"/>
    <xf numFmtId="0" fontId="2" fillId="0" borderId="1">
      <alignment wrapText="1"/>
    </xf>
    <xf numFmtId="0" fontId="7" fillId="0" borderId="1"/>
    <xf numFmtId="4" fontId="4" fillId="21" borderId="14">
      <alignment horizontal="right" vertical="top" shrinkToFit="1"/>
    </xf>
    <xf numFmtId="0" fontId="4" fillId="0" borderId="2">
      <alignment vertical="top" wrapText="1"/>
    </xf>
    <xf numFmtId="1" fontId="2" fillId="0" borderId="2">
      <alignment horizontal="center" vertical="top" shrinkToFit="1"/>
    </xf>
    <xf numFmtId="4" fontId="4" fillId="21" borderId="2">
      <alignment horizontal="right" vertical="top" shrinkToFit="1"/>
    </xf>
    <xf numFmtId="4" fontId="4" fillId="0" borderId="2">
      <alignment horizontal="right" vertical="top" shrinkToFit="1"/>
    </xf>
    <xf numFmtId="0" fontId="4" fillId="0" borderId="14">
      <alignment horizontal="right"/>
    </xf>
    <xf numFmtId="0" fontId="2" fillId="4" borderId="1">
      <alignment horizontal="center"/>
    </xf>
    <xf numFmtId="0" fontId="2"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24" fillId="0" borderId="1">
      <alignment horizontal="center"/>
    </xf>
    <xf numFmtId="0" fontId="25" fillId="0" borderId="24">
      <alignment horizontal="center" vertical="center" wrapText="1"/>
    </xf>
    <xf numFmtId="0" fontId="25" fillId="0" borderId="1">
      <alignment horizontal="right"/>
    </xf>
    <xf numFmtId="0" fontId="27" fillId="0" borderId="24">
      <alignment vertical="top" wrapText="1"/>
    </xf>
    <xf numFmtId="49" fontId="25" fillId="0" borderId="24">
      <alignment horizontal="center" vertical="top" shrinkToFit="1"/>
    </xf>
    <xf numFmtId="4" fontId="27" fillId="22" borderId="24">
      <alignment horizontal="right" vertical="top" shrinkToFit="1"/>
    </xf>
    <xf numFmtId="0" fontId="31" fillId="0" borderId="24">
      <alignment vertical="top" wrapText="1"/>
    </xf>
    <xf numFmtId="0" fontId="25" fillId="0" borderId="1">
      <alignment horizontal="left" wrapText="1"/>
    </xf>
    <xf numFmtId="4" fontId="27" fillId="23" borderId="26">
      <alignment horizontal="right" vertical="top" shrinkToFit="1"/>
    </xf>
    <xf numFmtId="0" fontId="31" fillId="0" borderId="24">
      <alignment vertical="top" wrapText="1"/>
    </xf>
    <xf numFmtId="49" fontId="34" fillId="0" borderId="24">
      <alignment horizontal="center" vertical="top" shrinkToFit="1"/>
    </xf>
    <xf numFmtId="0" fontId="27" fillId="0" borderId="26">
      <alignment horizontal="right"/>
    </xf>
    <xf numFmtId="4" fontId="27" fillId="22" borderId="26">
      <alignment horizontal="right" vertical="top" shrinkToFit="1"/>
    </xf>
    <xf numFmtId="0" fontId="25" fillId="0" borderId="1"/>
    <xf numFmtId="0" fontId="31" fillId="0" borderId="24">
      <alignment vertical="top" wrapText="1"/>
    </xf>
    <xf numFmtId="0" fontId="31" fillId="0" borderId="24">
      <alignment vertical="top" wrapText="1"/>
    </xf>
    <xf numFmtId="0" fontId="31" fillId="0" borderId="24">
      <alignment vertical="top" wrapText="1"/>
    </xf>
    <xf numFmtId="0" fontId="31" fillId="0" borderId="24">
      <alignment vertical="top" wrapText="1"/>
    </xf>
    <xf numFmtId="0" fontId="31" fillId="0" borderId="24">
      <alignment vertical="top" wrapText="1"/>
    </xf>
    <xf numFmtId="0" fontId="31" fillId="0" borderId="24">
      <alignment vertical="top" wrapText="1"/>
    </xf>
    <xf numFmtId="49" fontId="34" fillId="0" borderId="24">
      <alignment horizontal="center" vertical="top" shrinkToFit="1"/>
    </xf>
    <xf numFmtId="4" fontId="27" fillId="0" borderId="24">
      <alignment horizontal="right" vertical="top" shrinkToFit="1"/>
    </xf>
    <xf numFmtId="49" fontId="25" fillId="0" borderId="24">
      <alignment horizontal="left" vertical="top" wrapText="1" indent="15"/>
    </xf>
    <xf numFmtId="4" fontId="25" fillId="0" borderId="24">
      <alignment horizontal="right" vertical="top" shrinkToFit="1"/>
    </xf>
    <xf numFmtId="0" fontId="25" fillId="24" borderId="28">
      <alignment shrinkToFit="1"/>
    </xf>
    <xf numFmtId="0" fontId="25" fillId="24" borderId="26">
      <alignment horizontal="center"/>
    </xf>
    <xf numFmtId="0" fontId="38" fillId="0" borderId="1"/>
    <xf numFmtId="0" fontId="1" fillId="9" borderId="1" applyNumberFormat="0" applyBorder="0" applyAlignment="0" applyProtection="0"/>
    <xf numFmtId="0" fontId="1" fillId="9" borderId="1" applyNumberFormat="0" applyBorder="0" applyAlignment="0" applyProtection="0"/>
    <xf numFmtId="0" fontId="1" fillId="9" borderId="1" applyNumberFormat="0" applyBorder="0" applyAlignment="0" applyProtection="0"/>
    <xf numFmtId="0" fontId="1" fillId="11" borderId="1" applyNumberFormat="0" applyBorder="0" applyAlignment="0" applyProtection="0"/>
    <xf numFmtId="0" fontId="1" fillId="11" borderId="1" applyNumberFormat="0" applyBorder="0" applyAlignment="0" applyProtection="0"/>
    <xf numFmtId="0" fontId="1" fillId="11" borderId="1" applyNumberFormat="0" applyBorder="0" applyAlignment="0" applyProtection="0"/>
    <xf numFmtId="0" fontId="1" fillId="13" borderId="1" applyNumberFormat="0" applyBorder="0" applyAlignment="0" applyProtection="0"/>
    <xf numFmtId="0" fontId="1" fillId="13" borderId="1" applyNumberFormat="0" applyBorder="0" applyAlignment="0" applyProtection="0"/>
    <xf numFmtId="0" fontId="1" fillId="13" borderId="1" applyNumberFormat="0" applyBorder="0" applyAlignment="0" applyProtection="0"/>
    <xf numFmtId="0" fontId="1" fillId="15" borderId="1" applyNumberFormat="0" applyBorder="0" applyAlignment="0" applyProtection="0"/>
    <xf numFmtId="0" fontId="1" fillId="15" borderId="1" applyNumberFormat="0" applyBorder="0" applyAlignment="0" applyProtection="0"/>
    <xf numFmtId="0" fontId="1" fillId="15" borderId="1" applyNumberFormat="0" applyBorder="0" applyAlignment="0" applyProtection="0"/>
    <xf numFmtId="0" fontId="1" fillId="17" borderId="1" applyNumberFormat="0" applyBorder="0" applyAlignment="0" applyProtection="0"/>
    <xf numFmtId="0" fontId="1" fillId="17" borderId="1" applyNumberFormat="0" applyBorder="0" applyAlignment="0" applyProtection="0"/>
    <xf numFmtId="0" fontId="1" fillId="17" borderId="1" applyNumberFormat="0" applyBorder="0" applyAlignment="0" applyProtection="0"/>
    <xf numFmtId="0" fontId="1" fillId="19" borderId="1" applyNumberFormat="0" applyBorder="0" applyAlignment="0" applyProtection="0"/>
    <xf numFmtId="0" fontId="1" fillId="19" borderId="1" applyNumberFormat="0" applyBorder="0" applyAlignment="0" applyProtection="0"/>
    <xf numFmtId="0" fontId="1" fillId="19" borderId="1" applyNumberFormat="0" applyBorder="0" applyAlignment="0" applyProtection="0"/>
    <xf numFmtId="0" fontId="1" fillId="10" borderId="1" applyNumberFormat="0" applyBorder="0" applyAlignment="0" applyProtection="0"/>
    <xf numFmtId="0" fontId="1" fillId="10" borderId="1" applyNumberFormat="0" applyBorder="0" applyAlignment="0" applyProtection="0"/>
    <xf numFmtId="0" fontId="1" fillId="10" borderId="1" applyNumberFormat="0" applyBorder="0" applyAlignment="0" applyProtection="0"/>
    <xf numFmtId="0" fontId="1" fillId="12" borderId="1" applyNumberFormat="0" applyBorder="0" applyAlignment="0" applyProtection="0"/>
    <xf numFmtId="0" fontId="1" fillId="12" borderId="1" applyNumberFormat="0" applyBorder="0" applyAlignment="0" applyProtection="0"/>
    <xf numFmtId="0" fontId="1" fillId="12" borderId="1" applyNumberFormat="0" applyBorder="0" applyAlignment="0" applyProtection="0"/>
    <xf numFmtId="0" fontId="1" fillId="14" borderId="1" applyNumberFormat="0" applyBorder="0" applyAlignment="0" applyProtection="0"/>
    <xf numFmtId="0" fontId="1" fillId="14" borderId="1" applyNumberFormat="0" applyBorder="0" applyAlignment="0" applyProtection="0"/>
    <xf numFmtId="0" fontId="1" fillId="14" borderId="1" applyNumberFormat="0" applyBorder="0" applyAlignment="0" applyProtection="0"/>
    <xf numFmtId="0" fontId="1" fillId="16" borderId="1" applyNumberFormat="0" applyBorder="0" applyAlignment="0" applyProtection="0"/>
    <xf numFmtId="0" fontId="1" fillId="16" borderId="1" applyNumberFormat="0" applyBorder="0" applyAlignment="0" applyProtection="0"/>
    <xf numFmtId="0" fontId="1" fillId="16" borderId="1" applyNumberFormat="0" applyBorder="0" applyAlignment="0" applyProtection="0"/>
    <xf numFmtId="0" fontId="1" fillId="18" borderId="1" applyNumberFormat="0" applyBorder="0" applyAlignment="0" applyProtection="0"/>
    <xf numFmtId="0" fontId="1" fillId="18" borderId="1" applyNumberFormat="0" applyBorder="0" applyAlignment="0" applyProtection="0"/>
    <xf numFmtId="0" fontId="1" fillId="18" borderId="1" applyNumberFormat="0" applyBorder="0" applyAlignment="0" applyProtection="0"/>
    <xf numFmtId="0" fontId="1" fillId="20" borderId="1" applyNumberFormat="0" applyBorder="0" applyAlignment="0" applyProtection="0"/>
    <xf numFmtId="0" fontId="1" fillId="20" borderId="1" applyNumberFormat="0" applyBorder="0" applyAlignment="0" applyProtection="0"/>
    <xf numFmtId="0" fontId="1" fillId="20" borderId="1" applyNumberFormat="0" applyBorder="0" applyAlignment="0" applyProtection="0"/>
    <xf numFmtId="0" fontId="46" fillId="0" borderId="1"/>
    <xf numFmtId="0" fontId="47" fillId="0" borderId="1"/>
    <xf numFmtId="0" fontId="47" fillId="0" borderId="1"/>
    <xf numFmtId="0" fontId="47" fillId="0" borderId="1"/>
    <xf numFmtId="0" fontId="47" fillId="0" borderId="1"/>
    <xf numFmtId="0" fontId="48" fillId="4" borderId="1"/>
    <xf numFmtId="0" fontId="48" fillId="4" borderId="1"/>
    <xf numFmtId="0" fontId="2" fillId="0" borderId="2">
      <alignment horizontal="center" vertical="center" wrapText="1"/>
    </xf>
    <xf numFmtId="0" fontId="25" fillId="0" borderId="1">
      <alignment horizontal="right"/>
    </xf>
    <xf numFmtId="4" fontId="4" fillId="3" borderId="2">
      <alignment horizontal="right" vertical="top" shrinkToFit="1"/>
    </xf>
    <xf numFmtId="0" fontId="2" fillId="0" borderId="1">
      <alignment wrapText="1"/>
    </xf>
    <xf numFmtId="49" fontId="25" fillId="0" borderId="24">
      <alignment horizontal="center" vertical="top" shrinkToFit="1"/>
    </xf>
    <xf numFmtId="4" fontId="4" fillId="2" borderId="2">
      <alignment horizontal="right" vertical="top" shrinkToFit="1"/>
    </xf>
    <xf numFmtId="10" fontId="4" fillId="2" borderId="2">
      <alignment horizontal="right" vertical="top" shrinkToFit="1"/>
    </xf>
    <xf numFmtId="0" fontId="27" fillId="0" borderId="24">
      <alignment vertical="top" wrapText="1"/>
    </xf>
    <xf numFmtId="4" fontId="27" fillId="25" borderId="24">
      <alignment horizontal="right" vertical="top" shrinkToFit="1"/>
    </xf>
    <xf numFmtId="0" fontId="49" fillId="4" borderId="14">
      <alignment horizontal="center"/>
    </xf>
    <xf numFmtId="0" fontId="49" fillId="4" borderId="14">
      <alignment horizontal="left"/>
    </xf>
    <xf numFmtId="0" fontId="50" fillId="0" borderId="24">
      <alignment vertical="top" wrapText="1"/>
    </xf>
    <xf numFmtId="0" fontId="4" fillId="0" borderId="2">
      <alignment vertical="top" wrapText="1"/>
    </xf>
    <xf numFmtId="166" fontId="51" fillId="0" borderId="1" applyFont="0" applyFill="0" applyBorder="0" applyAlignment="0" applyProtection="0"/>
    <xf numFmtId="0" fontId="38" fillId="0" borderId="1"/>
    <xf numFmtId="0" fontId="52" fillId="6" borderId="1"/>
    <xf numFmtId="0" fontId="53" fillId="0" borderId="1"/>
    <xf numFmtId="0" fontId="53" fillId="0" borderId="1"/>
    <xf numFmtId="0" fontId="53" fillId="0" borderId="1"/>
    <xf numFmtId="0" fontId="1" fillId="0" borderId="1"/>
    <xf numFmtId="0" fontId="52" fillId="6" borderId="1"/>
    <xf numFmtId="0" fontId="52" fillId="6" borderId="1"/>
    <xf numFmtId="0" fontId="1" fillId="3" borderId="21" applyNumberFormat="0" applyFont="0" applyAlignment="0" applyProtection="0"/>
    <xf numFmtId="0" fontId="1" fillId="3" borderId="21" applyNumberFormat="0" applyFont="0" applyAlignment="0" applyProtection="0"/>
    <xf numFmtId="0" fontId="1" fillId="3" borderId="21" applyNumberFormat="0" applyFont="0" applyAlignment="0" applyProtection="0"/>
    <xf numFmtId="9" fontId="38" fillId="0" borderId="1" applyFill="0" applyBorder="0" applyAlignment="0" applyProtection="0"/>
    <xf numFmtId="167" fontId="51" fillId="0" borderId="1" applyFont="0" applyFill="0" applyBorder="0" applyAlignment="0" applyProtection="0"/>
    <xf numFmtId="0" fontId="24" fillId="0" borderId="1">
      <alignment horizontal="center"/>
    </xf>
    <xf numFmtId="0" fontId="24" fillId="0" borderId="1">
      <alignment horizontal="center" wrapText="1"/>
    </xf>
    <xf numFmtId="0" fontId="59" fillId="0" borderId="1"/>
    <xf numFmtId="0" fontId="27" fillId="0" borderId="24">
      <alignment horizontal="left"/>
    </xf>
    <xf numFmtId="0" fontId="7" fillId="0" borderId="1"/>
    <xf numFmtId="0" fontId="7" fillId="0" borderId="1"/>
    <xf numFmtId="0" fontId="7" fillId="0" borderId="1"/>
    <xf numFmtId="0" fontId="60" fillId="0" borderId="1"/>
    <xf numFmtId="0" fontId="60" fillId="0" borderId="1"/>
    <xf numFmtId="0" fontId="61" fillId="4" borderId="1"/>
    <xf numFmtId="0" fontId="7" fillId="0" borderId="1"/>
    <xf numFmtId="4" fontId="27" fillId="23" borderId="24">
      <alignment horizontal="right" vertical="top" shrinkToFit="1"/>
    </xf>
    <xf numFmtId="0" fontId="4" fillId="0" borderId="2">
      <alignment vertical="top" wrapText="1"/>
    </xf>
    <xf numFmtId="1" fontId="2" fillId="0" borderId="2">
      <alignment horizontal="center" vertical="top" shrinkToFit="1"/>
    </xf>
    <xf numFmtId="4" fontId="31" fillId="22" borderId="24">
      <alignment horizontal="right" vertical="top" shrinkToFit="1"/>
    </xf>
    <xf numFmtId="0" fontId="34" fillId="0" borderId="1"/>
    <xf numFmtId="0" fontId="34" fillId="24" borderId="1">
      <alignment horizontal="center"/>
    </xf>
    <xf numFmtId="4" fontId="31" fillId="22" borderId="26">
      <alignment horizontal="right" vertical="top" shrinkToFit="1"/>
    </xf>
    <xf numFmtId="1" fontId="34" fillId="0" borderId="24">
      <alignment horizontal="center" vertical="top" shrinkToFit="1"/>
    </xf>
    <xf numFmtId="0" fontId="31" fillId="0" borderId="24">
      <alignment vertical="top" wrapText="1"/>
    </xf>
    <xf numFmtId="1" fontId="34" fillId="0" borderId="24">
      <alignment horizontal="center" vertical="top" shrinkToFit="1"/>
    </xf>
    <xf numFmtId="0" fontId="31" fillId="0" borderId="24">
      <alignment vertical="top" wrapText="1"/>
    </xf>
    <xf numFmtId="0" fontId="31" fillId="0" borderId="26">
      <alignment horizontal="right"/>
    </xf>
    <xf numFmtId="4" fontId="31" fillId="0" borderId="24">
      <alignment horizontal="right" vertical="top" shrinkToFit="1"/>
    </xf>
    <xf numFmtId="0" fontId="34" fillId="0" borderId="1">
      <alignment wrapText="1"/>
    </xf>
    <xf numFmtId="0" fontId="10" fillId="0" borderId="1"/>
    <xf numFmtId="0" fontId="10" fillId="0" borderId="1"/>
    <xf numFmtId="0" fontId="10" fillId="0" borderId="1"/>
  </cellStyleXfs>
  <cellXfs count="472">
    <xf numFmtId="0" fontId="0" fillId="0" borderId="0" xfId="0"/>
    <xf numFmtId="0" fontId="0" fillId="0" borderId="0" xfId="0" applyProtection="1">
      <protection locked="0"/>
    </xf>
    <xf numFmtId="0" fontId="8" fillId="5" borderId="2" xfId="7" applyNumberFormat="1" applyFont="1" applyFill="1" applyAlignment="1" applyProtection="1">
      <alignment horizontal="justify" vertical="top" wrapText="1"/>
    </xf>
    <xf numFmtId="0" fontId="14" fillId="8" borderId="2" xfId="7" applyNumberFormat="1" applyFont="1" applyFill="1" applyAlignment="1" applyProtection="1">
      <alignment horizontal="justify" vertical="top" wrapText="1"/>
    </xf>
    <xf numFmtId="0" fontId="15" fillId="0" borderId="0" xfId="0" applyFont="1" applyProtection="1">
      <protection locked="0"/>
    </xf>
    <xf numFmtId="0" fontId="14" fillId="5" borderId="2" xfId="7" applyNumberFormat="1" applyFont="1" applyFill="1" applyAlignment="1" applyProtection="1">
      <alignment horizontal="justify" vertical="top" wrapText="1"/>
    </xf>
    <xf numFmtId="0" fontId="16" fillId="5" borderId="2" xfId="7" applyNumberFormat="1" applyFont="1" applyFill="1" applyAlignment="1" applyProtection="1">
      <alignment horizontal="justify" vertical="top" wrapText="1"/>
    </xf>
    <xf numFmtId="0" fontId="17" fillId="0" borderId="0" xfId="0" applyFont="1" applyProtection="1">
      <protection locked="0"/>
    </xf>
    <xf numFmtId="4" fontId="8" fillId="0" borderId="3" xfId="2" applyNumberFormat="1" applyFont="1" applyBorder="1" applyAlignment="1" applyProtection="1">
      <alignment vertical="top"/>
    </xf>
    <xf numFmtId="4" fontId="9" fillId="0" borderId="3" xfId="0" applyNumberFormat="1" applyFont="1" applyBorder="1" applyAlignment="1" applyProtection="1">
      <alignment vertical="top"/>
      <protection locked="0"/>
    </xf>
    <xf numFmtId="4" fontId="8" fillId="0" borderId="11" xfId="2" applyNumberFormat="1" applyFont="1" applyBorder="1" applyAlignment="1" applyProtection="1">
      <alignment vertical="top"/>
    </xf>
    <xf numFmtId="4" fontId="9" fillId="0" borderId="11" xfId="0" applyNumberFormat="1" applyFont="1" applyBorder="1" applyAlignment="1" applyProtection="1">
      <alignment vertical="top"/>
      <protection locked="0"/>
    </xf>
    <xf numFmtId="0" fontId="8" fillId="0" borderId="2" xfId="7" applyNumberFormat="1" applyFont="1" applyAlignment="1" applyProtection="1">
      <alignment horizontal="justify" vertical="top" wrapText="1"/>
    </xf>
    <xf numFmtId="0" fontId="14" fillId="0" borderId="2" xfId="7" applyNumberFormat="1" applyFont="1" applyAlignment="1" applyProtection="1">
      <alignment horizontal="justify" vertical="top" wrapText="1"/>
    </xf>
    <xf numFmtId="0" fontId="16" fillId="0" borderId="2" xfId="7" applyNumberFormat="1" applyFont="1" applyAlignment="1" applyProtection="1">
      <alignment horizontal="justify" vertical="top" wrapText="1"/>
    </xf>
    <xf numFmtId="4" fontId="9" fillId="0" borderId="15" xfId="0" applyNumberFormat="1" applyFont="1" applyBorder="1" applyAlignment="1" applyProtection="1">
      <alignment vertical="top"/>
      <protection locked="0"/>
    </xf>
    <xf numFmtId="4" fontId="8" fillId="0" borderId="16" xfId="2" applyNumberFormat="1" applyFont="1" applyBorder="1" applyAlignment="1" applyProtection="1">
      <alignment vertical="top"/>
    </xf>
    <xf numFmtId="0" fontId="0" fillId="0" borderId="0" xfId="0" applyFont="1" applyProtection="1">
      <protection locked="0"/>
    </xf>
    <xf numFmtId="4" fontId="8" fillId="0" borderId="19" xfId="2" applyNumberFormat="1" applyFont="1" applyBorder="1" applyAlignment="1" applyProtection="1">
      <alignment vertical="top"/>
    </xf>
    <xf numFmtId="4" fontId="9" fillId="0" borderId="19" xfId="0" applyNumberFormat="1" applyFont="1" applyBorder="1" applyAlignment="1" applyProtection="1">
      <alignment vertical="top"/>
      <protection locked="0"/>
    </xf>
    <xf numFmtId="4" fontId="9" fillId="0" borderId="12" xfId="0" applyNumberFormat="1" applyFont="1" applyBorder="1" applyAlignment="1" applyProtection="1">
      <alignment vertical="top"/>
      <protection locked="0"/>
    </xf>
    <xf numFmtId="4" fontId="19" fillId="0" borderId="3" xfId="0" applyNumberFormat="1" applyFont="1" applyBorder="1" applyAlignment="1" applyProtection="1">
      <alignment vertical="top"/>
      <protection locked="0"/>
    </xf>
    <xf numFmtId="1" fontId="8" fillId="0" borderId="2" xfId="8" applyNumberFormat="1" applyFont="1" applyAlignment="1" applyProtection="1">
      <alignment horizontal="center" vertical="top" shrinkToFit="1"/>
    </xf>
    <xf numFmtId="1" fontId="8" fillId="5" borderId="2" xfId="8" applyNumberFormat="1" applyFont="1" applyFill="1" applyAlignment="1" applyProtection="1">
      <alignment horizontal="center" vertical="top" shrinkToFit="1"/>
    </xf>
    <xf numFmtId="4" fontId="8" fillId="5" borderId="2" xfId="9" applyNumberFormat="1" applyFont="1" applyFill="1" applyAlignment="1" applyProtection="1">
      <alignment horizontal="right" vertical="top" shrinkToFit="1"/>
    </xf>
    <xf numFmtId="4" fontId="8" fillId="5" borderId="10" xfId="9" applyNumberFormat="1" applyFont="1" applyFill="1" applyBorder="1" applyAlignment="1" applyProtection="1">
      <alignment horizontal="right" vertical="top" shrinkToFit="1"/>
    </xf>
    <xf numFmtId="4" fontId="8" fillId="5" borderId="11" xfId="9" applyNumberFormat="1" applyFont="1" applyFill="1" applyBorder="1" applyAlignment="1" applyProtection="1">
      <alignment horizontal="right" vertical="top" shrinkToFit="1"/>
    </xf>
    <xf numFmtId="0" fontId="0" fillId="0" borderId="0" xfId="0" applyAlignment="1" applyProtection="1">
      <alignment vertical="top"/>
      <protection locked="0"/>
    </xf>
    <xf numFmtId="4" fontId="8" fillId="5" borderId="3" xfId="9" applyNumberFormat="1" applyFont="1" applyFill="1" applyBorder="1" applyAlignment="1" applyProtection="1">
      <alignment horizontal="right" vertical="top" shrinkToFit="1"/>
    </xf>
    <xf numFmtId="0" fontId="8" fillId="5" borderId="13" xfId="7" applyNumberFormat="1" applyFont="1" applyFill="1" applyBorder="1" applyAlignment="1" applyProtection="1">
      <alignment horizontal="justify" vertical="top" wrapText="1"/>
    </xf>
    <xf numFmtId="0" fontId="8" fillId="5" borderId="4" xfId="7" applyNumberFormat="1" applyFont="1" applyFill="1" applyBorder="1" applyAlignment="1" applyProtection="1">
      <alignment horizontal="justify" vertical="top" wrapText="1"/>
    </xf>
    <xf numFmtId="0" fontId="16" fillId="5" borderId="3" xfId="7" applyNumberFormat="1" applyFont="1" applyFill="1" applyBorder="1" applyAlignment="1" applyProtection="1">
      <alignment horizontal="justify" vertical="top" wrapText="1"/>
    </xf>
    <xf numFmtId="4" fontId="9" fillId="0" borderId="16" xfId="0" applyNumberFormat="1" applyFont="1" applyBorder="1" applyAlignment="1" applyProtection="1">
      <alignment vertical="top"/>
      <protection locked="0"/>
    </xf>
    <xf numFmtId="4" fontId="8" fillId="0" borderId="12" xfId="2" applyNumberFormat="1" applyFont="1" applyBorder="1" applyAlignment="1" applyProtection="1">
      <alignment vertical="top"/>
    </xf>
    <xf numFmtId="4" fontId="8" fillId="0" borderId="22" xfId="2" applyNumberFormat="1" applyFont="1" applyBorder="1" applyAlignment="1" applyProtection="1">
      <alignment vertical="top"/>
    </xf>
    <xf numFmtId="4" fontId="8" fillId="5" borderId="5" xfId="9" applyNumberFormat="1" applyFont="1" applyFill="1" applyBorder="1" applyAlignment="1" applyProtection="1">
      <alignment horizontal="right" vertical="top" shrinkToFit="1"/>
    </xf>
    <xf numFmtId="4" fontId="8" fillId="5" borderId="8" xfId="9" applyNumberFormat="1" applyFont="1" applyFill="1" applyBorder="1" applyAlignment="1" applyProtection="1">
      <alignment horizontal="right" vertical="top" shrinkToFit="1"/>
    </xf>
    <xf numFmtId="0" fontId="0" fillId="0" borderId="3" xfId="0" applyBorder="1" applyAlignment="1" applyProtection="1">
      <alignment vertical="top"/>
      <protection locked="0"/>
    </xf>
    <xf numFmtId="0" fontId="13" fillId="7" borderId="3" xfId="25" applyFont="1" applyFill="1" applyBorder="1" applyAlignment="1">
      <alignment horizontal="center" vertical="top" wrapText="1"/>
    </xf>
    <xf numFmtId="0" fontId="13" fillId="5" borderId="3" xfId="25" applyFont="1" applyFill="1" applyBorder="1" applyAlignment="1">
      <alignment horizontal="center" vertical="top" wrapText="1"/>
    </xf>
    <xf numFmtId="1" fontId="14" fillId="8" borderId="2" xfId="8" applyNumberFormat="1" applyFont="1" applyFill="1" applyAlignment="1" applyProtection="1">
      <alignment horizontal="center" vertical="top" shrinkToFit="1"/>
    </xf>
    <xf numFmtId="4" fontId="14" fillId="8" borderId="2" xfId="9" applyNumberFormat="1" applyFont="1" applyFill="1" applyAlignment="1" applyProtection="1">
      <alignment horizontal="right" vertical="top" shrinkToFit="1"/>
    </xf>
    <xf numFmtId="4" fontId="14" fillId="8" borderId="5" xfId="9" applyNumberFormat="1" applyFont="1" applyFill="1" applyBorder="1" applyAlignment="1" applyProtection="1">
      <alignment horizontal="right" vertical="top" shrinkToFit="1"/>
    </xf>
    <xf numFmtId="4" fontId="14" fillId="8" borderId="3" xfId="9" applyNumberFormat="1" applyFont="1" applyFill="1" applyBorder="1" applyAlignment="1" applyProtection="1">
      <alignment horizontal="right" vertical="top" shrinkToFit="1"/>
    </xf>
    <xf numFmtId="1" fontId="14" fillId="5" borderId="2" xfId="8" applyNumberFormat="1" applyFont="1" applyFill="1" applyAlignment="1" applyProtection="1">
      <alignment horizontal="center" vertical="top" shrinkToFit="1"/>
    </xf>
    <xf numFmtId="4" fontId="14" fillId="5" borderId="2" xfId="9" applyNumberFormat="1" applyFont="1" applyFill="1" applyAlignment="1" applyProtection="1">
      <alignment horizontal="right" vertical="top" shrinkToFit="1"/>
    </xf>
    <xf numFmtId="4" fontId="14" fillId="5" borderId="5" xfId="9" applyNumberFormat="1" applyFont="1" applyFill="1" applyBorder="1" applyAlignment="1" applyProtection="1">
      <alignment horizontal="right" vertical="top" shrinkToFit="1"/>
    </xf>
    <xf numFmtId="4" fontId="14" fillId="5" borderId="3" xfId="9" applyNumberFormat="1" applyFont="1" applyFill="1" applyBorder="1" applyAlignment="1" applyProtection="1">
      <alignment horizontal="right" vertical="top" shrinkToFit="1"/>
    </xf>
    <xf numFmtId="1" fontId="16" fillId="5" borderId="2" xfId="8" applyNumberFormat="1" applyFont="1" applyFill="1" applyAlignment="1" applyProtection="1">
      <alignment horizontal="center" vertical="top" shrinkToFit="1"/>
    </xf>
    <xf numFmtId="4" fontId="16" fillId="5" borderId="2" xfId="9" applyNumberFormat="1" applyFont="1" applyFill="1" applyAlignment="1" applyProtection="1">
      <alignment horizontal="right" vertical="top" shrinkToFit="1"/>
    </xf>
    <xf numFmtId="4" fontId="16" fillId="5" borderId="5" xfId="9" applyNumberFormat="1" applyFont="1" applyFill="1" applyBorder="1" applyAlignment="1" applyProtection="1">
      <alignment horizontal="right" vertical="top" shrinkToFit="1"/>
    </xf>
    <xf numFmtId="4" fontId="16" fillId="5" borderId="3" xfId="9" applyNumberFormat="1" applyFont="1" applyFill="1" applyBorder="1" applyAlignment="1" applyProtection="1">
      <alignment horizontal="right" vertical="top" shrinkToFit="1"/>
    </xf>
    <xf numFmtId="4" fontId="9" fillId="0" borderId="3" xfId="0" applyNumberFormat="1" applyFont="1" applyBorder="1" applyAlignment="1" applyProtection="1">
      <alignment vertical="top" shrinkToFit="1"/>
      <protection locked="0"/>
    </xf>
    <xf numFmtId="4" fontId="8" fillId="5" borderId="13" xfId="9" applyNumberFormat="1" applyFont="1" applyFill="1" applyBorder="1" applyAlignment="1" applyProtection="1">
      <alignment horizontal="right" vertical="top" shrinkToFit="1"/>
    </xf>
    <xf numFmtId="4" fontId="8" fillId="5" borderId="14" xfId="9" applyNumberFormat="1" applyFont="1" applyFill="1" applyBorder="1" applyAlignment="1" applyProtection="1">
      <alignment horizontal="right" vertical="top" shrinkToFit="1"/>
    </xf>
    <xf numFmtId="0" fontId="0" fillId="0" borderId="11" xfId="0" applyBorder="1" applyAlignment="1" applyProtection="1">
      <alignment vertical="top"/>
      <protection locked="0"/>
    </xf>
    <xf numFmtId="4" fontId="14" fillId="5" borderId="4" xfId="9" applyNumberFormat="1" applyFont="1" applyFill="1" applyBorder="1" applyAlignment="1" applyProtection="1">
      <alignment horizontal="right" vertical="top" shrinkToFit="1"/>
    </xf>
    <xf numFmtId="4" fontId="14" fillId="5" borderId="6" xfId="9" applyNumberFormat="1" applyFont="1" applyFill="1" applyBorder="1" applyAlignment="1" applyProtection="1">
      <alignment horizontal="right" vertical="top" shrinkToFit="1"/>
    </xf>
    <xf numFmtId="0" fontId="0" fillId="0" borderId="3" xfId="0" applyFont="1" applyBorder="1" applyAlignment="1" applyProtection="1">
      <alignment vertical="top"/>
      <protection locked="0"/>
    </xf>
    <xf numFmtId="49" fontId="16" fillId="5" borderId="2" xfId="8" applyNumberFormat="1" applyFont="1" applyFill="1" applyAlignment="1" applyProtection="1">
      <alignment horizontal="center" vertical="top" shrinkToFit="1"/>
    </xf>
    <xf numFmtId="49" fontId="8" fillId="5" borderId="2" xfId="8" applyNumberFormat="1" applyFont="1" applyFill="1" applyAlignment="1" applyProtection="1">
      <alignment horizontal="center" vertical="top" shrinkToFit="1"/>
    </xf>
    <xf numFmtId="1" fontId="8" fillId="5" borderId="13" xfId="8" applyNumberFormat="1" applyFont="1" applyFill="1" applyBorder="1" applyAlignment="1" applyProtection="1">
      <alignment horizontal="center" vertical="top" shrinkToFit="1"/>
    </xf>
    <xf numFmtId="49" fontId="8" fillId="5" borderId="13" xfId="8" applyNumberFormat="1" applyFont="1" applyFill="1" applyBorder="1" applyAlignment="1" applyProtection="1">
      <alignment horizontal="center" vertical="top" shrinkToFit="1"/>
    </xf>
    <xf numFmtId="0" fontId="0" fillId="0" borderId="11" xfId="0" applyFont="1" applyBorder="1" applyAlignment="1" applyProtection="1">
      <alignment vertical="top"/>
      <protection locked="0"/>
    </xf>
    <xf numFmtId="1" fontId="8" fillId="5" borderId="3" xfId="8" applyNumberFormat="1" applyFont="1" applyFill="1" applyBorder="1" applyAlignment="1" applyProtection="1">
      <alignment horizontal="center" vertical="top" shrinkToFit="1"/>
    </xf>
    <xf numFmtId="1" fontId="16" fillId="5" borderId="3" xfId="8" applyNumberFormat="1" applyFont="1" applyFill="1" applyBorder="1" applyAlignment="1" applyProtection="1">
      <alignment horizontal="center" vertical="top" shrinkToFit="1"/>
    </xf>
    <xf numFmtId="1" fontId="8" fillId="5" borderId="4" xfId="8" applyNumberFormat="1" applyFont="1" applyFill="1" applyBorder="1" applyAlignment="1" applyProtection="1">
      <alignment horizontal="center" vertical="top" shrinkToFit="1"/>
    </xf>
    <xf numFmtId="4" fontId="8" fillId="5" borderId="4" xfId="9" applyNumberFormat="1" applyFont="1" applyFill="1" applyBorder="1" applyAlignment="1" applyProtection="1">
      <alignment horizontal="right" vertical="top" shrinkToFit="1"/>
    </xf>
    <xf numFmtId="4" fontId="8" fillId="5" borderId="6" xfId="9" applyNumberFormat="1" applyFont="1" applyFill="1" applyBorder="1" applyAlignment="1" applyProtection="1">
      <alignment horizontal="right" vertical="top" shrinkToFit="1"/>
    </xf>
    <xf numFmtId="4" fontId="8" fillId="5" borderId="12" xfId="9" applyNumberFormat="1" applyFont="1" applyFill="1" applyBorder="1" applyAlignment="1" applyProtection="1">
      <alignment horizontal="right" vertical="top" shrinkToFit="1"/>
    </xf>
    <xf numFmtId="4" fontId="8" fillId="5" borderId="15" xfId="9" applyNumberFormat="1" applyFont="1" applyFill="1" applyBorder="1" applyAlignment="1" applyProtection="1">
      <alignment horizontal="right" vertical="top" shrinkToFit="1"/>
    </xf>
    <xf numFmtId="4" fontId="16" fillId="5" borderId="4" xfId="9" applyNumberFormat="1" applyFont="1" applyFill="1" applyBorder="1" applyAlignment="1" applyProtection="1">
      <alignment horizontal="right" vertical="top" shrinkToFit="1"/>
    </xf>
    <xf numFmtId="4" fontId="16" fillId="5" borderId="6" xfId="9" applyNumberFormat="1" applyFont="1" applyFill="1" applyBorder="1" applyAlignment="1" applyProtection="1">
      <alignment horizontal="right" vertical="top" shrinkToFit="1"/>
    </xf>
    <xf numFmtId="4" fontId="16" fillId="5" borderId="15" xfId="9" applyNumberFormat="1" applyFont="1" applyFill="1" applyBorder="1" applyAlignment="1" applyProtection="1">
      <alignment horizontal="right" vertical="top" shrinkToFit="1"/>
    </xf>
    <xf numFmtId="4" fontId="8" fillId="5" borderId="9" xfId="9" applyNumberFormat="1" applyFont="1" applyFill="1" applyBorder="1" applyAlignment="1" applyProtection="1">
      <alignment horizontal="right" vertical="top" shrinkToFit="1"/>
    </xf>
    <xf numFmtId="1" fontId="8" fillId="5" borderId="5" xfId="8" applyNumberFormat="1" applyFont="1" applyFill="1" applyBorder="1" applyAlignment="1" applyProtection="1">
      <alignment horizontal="center" vertical="top" shrinkToFit="1"/>
    </xf>
    <xf numFmtId="1" fontId="16" fillId="5" borderId="5" xfId="8" applyNumberFormat="1" applyFont="1" applyFill="1" applyBorder="1" applyAlignment="1" applyProtection="1">
      <alignment horizontal="center" vertical="top" shrinkToFit="1"/>
    </xf>
    <xf numFmtId="4" fontId="20" fillId="5" borderId="3" xfId="9" applyNumberFormat="1" applyFont="1" applyFill="1" applyBorder="1" applyAlignment="1" applyProtection="1">
      <alignment horizontal="right" vertical="top" shrinkToFit="1"/>
    </xf>
    <xf numFmtId="1" fontId="14" fillId="0" borderId="2" xfId="8" applyNumberFormat="1" applyFont="1" applyAlignment="1" applyProtection="1">
      <alignment horizontal="center" vertical="top" shrinkToFit="1"/>
    </xf>
    <xf numFmtId="1" fontId="16" fillId="0" borderId="2" xfId="8" applyNumberFormat="1" applyFont="1" applyAlignment="1" applyProtection="1">
      <alignment horizontal="center" vertical="top" shrinkToFit="1"/>
    </xf>
    <xf numFmtId="1" fontId="18" fillId="0" borderId="2" xfId="8" applyNumberFormat="1" applyFont="1" applyAlignment="1" applyProtection="1">
      <alignment horizontal="center" vertical="top" shrinkToFit="1"/>
    </xf>
    <xf numFmtId="4" fontId="8" fillId="5" borderId="20" xfId="9" applyNumberFormat="1" applyFont="1" applyFill="1" applyBorder="1" applyAlignment="1" applyProtection="1">
      <alignment horizontal="right" vertical="top" shrinkToFit="1"/>
    </xf>
    <xf numFmtId="4" fontId="8" fillId="5" borderId="1" xfId="9" applyNumberFormat="1" applyFont="1" applyFill="1" applyBorder="1" applyAlignment="1" applyProtection="1">
      <alignment horizontal="right" vertical="top" shrinkToFit="1"/>
    </xf>
    <xf numFmtId="4" fontId="8" fillId="5" borderId="7" xfId="9" applyNumberFormat="1" applyFont="1" applyFill="1" applyBorder="1" applyAlignment="1" applyProtection="1">
      <alignment horizontal="right" vertical="top" shrinkToFit="1"/>
    </xf>
    <xf numFmtId="49" fontId="16" fillId="0" borderId="2" xfId="8" applyNumberFormat="1" applyFont="1" applyAlignment="1" applyProtection="1">
      <alignment horizontal="center" vertical="top" shrinkToFit="1"/>
    </xf>
    <xf numFmtId="49" fontId="8" fillId="0" borderId="2" xfId="8" applyNumberFormat="1" applyFont="1" applyAlignment="1" applyProtection="1">
      <alignment horizontal="center" vertical="top" shrinkToFit="1"/>
    </xf>
    <xf numFmtId="1" fontId="8" fillId="0" borderId="5" xfId="8" applyNumberFormat="1" applyFont="1" applyBorder="1" applyAlignment="1" applyProtection="1">
      <alignment horizontal="center" vertical="top" shrinkToFit="1"/>
    </xf>
    <xf numFmtId="1" fontId="8" fillId="5" borderId="15" xfId="8" applyNumberFormat="1" applyFont="1" applyFill="1" applyBorder="1" applyAlignment="1" applyProtection="1">
      <alignment horizontal="center" vertical="top" shrinkToFit="1"/>
    </xf>
    <xf numFmtId="4" fontId="8" fillId="5" borderId="16" xfId="9" applyNumberFormat="1" applyFont="1" applyFill="1" applyBorder="1" applyAlignment="1" applyProtection="1">
      <alignment horizontal="right" vertical="top" shrinkToFit="1"/>
    </xf>
    <xf numFmtId="1" fontId="14" fillId="5" borderId="6" xfId="8" applyNumberFormat="1" applyFont="1" applyFill="1" applyBorder="1" applyAlignment="1" applyProtection="1">
      <alignment horizontal="center" vertical="top" shrinkToFit="1"/>
    </xf>
    <xf numFmtId="4" fontId="14" fillId="5" borderId="20" xfId="9" applyNumberFormat="1" applyFont="1" applyFill="1" applyBorder="1" applyAlignment="1" applyProtection="1">
      <alignment horizontal="right" vertical="top" shrinkToFit="1"/>
    </xf>
    <xf numFmtId="1" fontId="20" fillId="5" borderId="2" xfId="8" applyNumberFormat="1" applyFont="1" applyFill="1" applyAlignment="1" applyProtection="1">
      <alignment horizontal="center" vertical="top" shrinkToFit="1"/>
    </xf>
    <xf numFmtId="1" fontId="14" fillId="5" borderId="5" xfId="8" applyNumberFormat="1" applyFont="1" applyFill="1" applyBorder="1" applyAlignment="1" applyProtection="1">
      <alignment horizontal="center" vertical="top" shrinkToFit="1"/>
    </xf>
    <xf numFmtId="4" fontId="8" fillId="5" borderId="17" xfId="9" applyNumberFormat="1" applyFont="1" applyFill="1" applyBorder="1" applyAlignment="1" applyProtection="1">
      <alignment horizontal="right" vertical="top" shrinkToFit="1"/>
    </xf>
    <xf numFmtId="4" fontId="8" fillId="5" borderId="18" xfId="9" applyNumberFormat="1" applyFont="1" applyFill="1" applyBorder="1" applyAlignment="1" applyProtection="1">
      <alignment horizontal="right" vertical="top" shrinkToFit="1"/>
    </xf>
    <xf numFmtId="0" fontId="0" fillId="0" borderId="19" xfId="0" applyFont="1" applyBorder="1" applyAlignment="1" applyProtection="1">
      <alignment vertical="top"/>
      <protection locked="0"/>
    </xf>
    <xf numFmtId="4" fontId="16" fillId="5" borderId="12" xfId="9" applyNumberFormat="1" applyFont="1" applyFill="1" applyBorder="1" applyAlignment="1" applyProtection="1">
      <alignment horizontal="right" vertical="top" shrinkToFit="1"/>
    </xf>
    <xf numFmtId="1" fontId="8" fillId="5" borderId="10" xfId="8" applyNumberFormat="1" applyFont="1" applyFill="1" applyBorder="1" applyAlignment="1" applyProtection="1">
      <alignment horizontal="center" vertical="top" shrinkToFit="1"/>
    </xf>
    <xf numFmtId="0" fontId="16" fillId="0" borderId="2" xfId="7" applyNumberFormat="1" applyFont="1" applyAlignment="1" applyProtection="1">
      <alignment vertical="top" wrapText="1"/>
    </xf>
    <xf numFmtId="1" fontId="14" fillId="5" borderId="4" xfId="8" applyNumberFormat="1" applyFont="1" applyFill="1" applyBorder="1" applyAlignment="1" applyProtection="1">
      <alignment horizontal="center" vertical="top" shrinkToFit="1"/>
    </xf>
    <xf numFmtId="1" fontId="16" fillId="5" borderId="4" xfId="8" applyNumberFormat="1" applyFont="1" applyFill="1" applyBorder="1" applyAlignment="1" applyProtection="1">
      <alignment horizontal="center" vertical="top" shrinkToFit="1"/>
    </xf>
    <xf numFmtId="1" fontId="16" fillId="0" borderId="5" xfId="8" applyNumberFormat="1" applyFont="1" applyBorder="1" applyAlignment="1" applyProtection="1">
      <alignment horizontal="center" vertical="top" shrinkToFit="1"/>
    </xf>
    <xf numFmtId="4" fontId="8" fillId="5" borderId="23" xfId="9" applyNumberFormat="1" applyFont="1" applyFill="1" applyBorder="1" applyAlignment="1" applyProtection="1">
      <alignment horizontal="right" vertical="top" shrinkToFit="1"/>
    </xf>
    <xf numFmtId="4" fontId="16" fillId="5" borderId="20" xfId="9" applyNumberFormat="1" applyFont="1" applyFill="1" applyBorder="1" applyAlignment="1" applyProtection="1">
      <alignment horizontal="right" vertical="top" shrinkToFit="1"/>
    </xf>
    <xf numFmtId="1" fontId="8" fillId="5" borderId="6" xfId="8" applyNumberFormat="1" applyFont="1" applyFill="1" applyBorder="1" applyAlignment="1" applyProtection="1">
      <alignment horizontal="center" vertical="top" shrinkToFit="1"/>
    </xf>
    <xf numFmtId="1" fontId="16" fillId="5" borderId="6" xfId="8" applyNumberFormat="1" applyFont="1" applyFill="1" applyBorder="1" applyAlignment="1" applyProtection="1">
      <alignment horizontal="center" vertical="top" shrinkToFit="1"/>
    </xf>
    <xf numFmtId="1" fontId="14" fillId="5" borderId="17" xfId="8" applyNumberFormat="1" applyFont="1" applyFill="1" applyBorder="1" applyAlignment="1" applyProtection="1">
      <alignment horizontal="center" vertical="top" shrinkToFit="1"/>
    </xf>
    <xf numFmtId="4" fontId="14" fillId="5" borderId="11" xfId="9" applyNumberFormat="1" applyFont="1" applyFill="1" applyBorder="1" applyAlignment="1" applyProtection="1">
      <alignment horizontal="right" vertical="top" shrinkToFit="1"/>
    </xf>
    <xf numFmtId="1" fontId="14" fillId="5" borderId="3" xfId="8" applyNumberFormat="1" applyFont="1" applyFill="1" applyBorder="1" applyAlignment="1" applyProtection="1">
      <alignment horizontal="center" vertical="top" shrinkToFit="1"/>
    </xf>
    <xf numFmtId="4" fontId="16" fillId="5" borderId="7" xfId="9" applyNumberFormat="1" applyFont="1" applyFill="1" applyBorder="1" applyAlignment="1" applyProtection="1">
      <alignment horizontal="right" vertical="top" shrinkToFit="1"/>
    </xf>
    <xf numFmtId="1" fontId="8" fillId="5" borderId="12" xfId="8" applyNumberFormat="1" applyFont="1" applyFill="1" applyBorder="1" applyAlignment="1" applyProtection="1">
      <alignment horizontal="center" vertical="top" shrinkToFit="1"/>
    </xf>
    <xf numFmtId="4" fontId="14" fillId="8" borderId="4" xfId="9" applyNumberFormat="1" applyFont="1" applyFill="1" applyBorder="1" applyAlignment="1" applyProtection="1">
      <alignment horizontal="right" vertical="top" shrinkToFit="1"/>
    </xf>
    <xf numFmtId="0" fontId="8" fillId="0" borderId="2" xfId="7" applyNumberFormat="1" applyFont="1" applyAlignment="1" applyProtection="1">
      <alignment vertical="top" wrapText="1"/>
    </xf>
    <xf numFmtId="0" fontId="16" fillId="8" borderId="2" xfId="11" applyFont="1" applyFill="1" applyAlignment="1">
      <alignment horizontal="left" vertical="top"/>
    </xf>
    <xf numFmtId="4" fontId="16" fillId="8" borderId="2" xfId="12" applyNumberFormat="1" applyFont="1" applyFill="1" applyAlignment="1" applyProtection="1">
      <alignment horizontal="right" vertical="top" shrinkToFit="1"/>
    </xf>
    <xf numFmtId="0" fontId="8" fillId="5" borderId="1" xfId="2" applyNumberFormat="1" applyFont="1" applyFill="1" applyAlignment="1" applyProtection="1">
      <alignment horizontal="justify" vertical="top"/>
    </xf>
    <xf numFmtId="0" fontId="8" fillId="5" borderId="1" xfId="2" applyNumberFormat="1" applyFont="1" applyFill="1" applyAlignment="1" applyProtection="1">
      <alignment vertical="top"/>
    </xf>
    <xf numFmtId="0" fontId="2" fillId="0" borderId="1" xfId="2" applyNumberFormat="1" applyAlignment="1" applyProtection="1">
      <alignment vertical="top"/>
    </xf>
    <xf numFmtId="0" fontId="9" fillId="5" borderId="0" xfId="0" applyFont="1" applyFill="1" applyAlignment="1" applyProtection="1">
      <alignment horizontal="justify" vertical="top"/>
      <protection locked="0"/>
    </xf>
    <xf numFmtId="0" fontId="9" fillId="5" borderId="0" xfId="0" applyFont="1" applyFill="1" applyAlignment="1" applyProtection="1">
      <alignment vertical="top"/>
      <protection locked="0"/>
    </xf>
    <xf numFmtId="0" fontId="0" fillId="0" borderId="12" xfId="0" applyBorder="1" applyAlignment="1" applyProtection="1">
      <alignment vertical="top"/>
      <protection locked="0"/>
    </xf>
    <xf numFmtId="4" fontId="9" fillId="0" borderId="22" xfId="0" applyNumberFormat="1" applyFont="1" applyBorder="1" applyAlignment="1" applyProtection="1">
      <alignment vertical="top"/>
      <protection locked="0"/>
    </xf>
    <xf numFmtId="1" fontId="8" fillId="5" borderId="1" xfId="8" applyNumberFormat="1" applyFont="1" applyFill="1" applyBorder="1" applyAlignment="1" applyProtection="1">
      <alignment horizontal="center" vertical="top" shrinkToFit="1"/>
    </xf>
    <xf numFmtId="1" fontId="14" fillId="5" borderId="13" xfId="8" applyNumberFormat="1" applyFont="1" applyFill="1" applyBorder="1" applyAlignment="1" applyProtection="1">
      <alignment horizontal="center" vertical="top" shrinkToFit="1"/>
    </xf>
    <xf numFmtId="4" fontId="8" fillId="5" borderId="22" xfId="9" applyNumberFormat="1" applyFont="1" applyFill="1" applyBorder="1" applyAlignment="1" applyProtection="1">
      <alignment horizontal="right" vertical="top" shrinkToFit="1"/>
    </xf>
    <xf numFmtId="4" fontId="16" fillId="8" borderId="4" xfId="12" applyNumberFormat="1" applyFont="1" applyFill="1" applyBorder="1" applyAlignment="1" applyProtection="1">
      <alignment horizontal="right" vertical="top" shrinkToFit="1"/>
    </xf>
    <xf numFmtId="0" fontId="23" fillId="0" borderId="1" xfId="25" applyFont="1" applyProtection="1">
      <protection locked="0"/>
    </xf>
    <xf numFmtId="49" fontId="10" fillId="0" borderId="1" xfId="25" applyNumberFormat="1" applyProtection="1">
      <protection locked="0"/>
    </xf>
    <xf numFmtId="0" fontId="10" fillId="0" borderId="1" xfId="25" applyProtection="1">
      <protection locked="0"/>
    </xf>
    <xf numFmtId="0" fontId="10" fillId="0" borderId="1" xfId="25" applyAlignment="1" applyProtection="1">
      <alignment vertical="top"/>
      <protection locked="0"/>
    </xf>
    <xf numFmtId="0" fontId="19" fillId="0" borderId="1" xfId="25" applyFont="1" applyAlignment="1" applyProtection="1">
      <alignment horizontal="right" vertical="top"/>
      <protection locked="0"/>
    </xf>
    <xf numFmtId="0" fontId="28" fillId="6" borderId="24" xfId="46" applyNumberFormat="1" applyFont="1" applyFill="1" applyBorder="1" applyAlignment="1" applyProtection="1">
      <alignment horizontal="justify" vertical="top" wrapText="1"/>
    </xf>
    <xf numFmtId="49" fontId="11" fillId="6" borderId="24" xfId="47" applyNumberFormat="1" applyFont="1" applyFill="1" applyBorder="1" applyProtection="1">
      <alignment horizontal="center" vertical="top" shrinkToFit="1"/>
    </xf>
    <xf numFmtId="4" fontId="11" fillId="6" borderId="24" xfId="48" applyNumberFormat="1" applyFont="1" applyFill="1" applyBorder="1" applyProtection="1">
      <alignment horizontal="right" vertical="top" shrinkToFit="1"/>
    </xf>
    <xf numFmtId="164" fontId="12" fillId="0" borderId="24" xfId="25" applyNumberFormat="1" applyFont="1" applyBorder="1" applyAlignment="1" applyProtection="1">
      <alignment vertical="top"/>
      <protection locked="0"/>
    </xf>
    <xf numFmtId="0" fontId="29" fillId="6" borderId="24" xfId="46" applyNumberFormat="1" applyFont="1" applyFill="1" applyBorder="1" applyAlignment="1" applyProtection="1">
      <alignment horizontal="justify" vertical="top" wrapText="1"/>
    </xf>
    <xf numFmtId="49" fontId="29" fillId="0" borderId="24" xfId="46" applyNumberFormat="1" applyFont="1" applyBorder="1" applyAlignment="1" applyProtection="1">
      <alignment horizontal="center" vertical="top" shrinkToFit="1"/>
    </xf>
    <xf numFmtId="4" fontId="30" fillId="6" borderId="24" xfId="48" applyNumberFormat="1" applyFont="1" applyFill="1" applyBorder="1" applyProtection="1">
      <alignment horizontal="right" vertical="top" shrinkToFit="1"/>
    </xf>
    <xf numFmtId="4" fontId="9" fillId="0" borderId="24" xfId="25" applyNumberFormat="1" applyFont="1" applyBorder="1" applyAlignment="1" applyProtection="1">
      <alignment vertical="top"/>
      <protection locked="0"/>
    </xf>
    <xf numFmtId="164" fontId="9" fillId="0" borderId="24" xfId="25" applyNumberFormat="1" applyFont="1" applyBorder="1" applyAlignment="1" applyProtection="1">
      <alignment vertical="top"/>
      <protection locked="0"/>
    </xf>
    <xf numFmtId="0" fontId="10" fillId="0" borderId="1" xfId="25" applyFont="1" applyProtection="1">
      <protection locked="0"/>
    </xf>
    <xf numFmtId="49" fontId="30" fillId="6" borderId="24" xfId="47" applyNumberFormat="1" applyFont="1" applyFill="1" applyBorder="1" applyProtection="1">
      <alignment horizontal="center" vertical="top" shrinkToFit="1"/>
    </xf>
    <xf numFmtId="0" fontId="10" fillId="0" borderId="1" xfId="25"/>
    <xf numFmtId="0" fontId="28" fillId="0" borderId="24" xfId="46" applyNumberFormat="1" applyFont="1" applyAlignment="1" applyProtection="1">
      <alignment horizontal="justify" vertical="top" wrapText="1"/>
    </xf>
    <xf numFmtId="0" fontId="29" fillId="0" borderId="24" xfId="46" applyNumberFormat="1" applyFont="1" applyAlignment="1" applyProtection="1">
      <alignment horizontal="justify" vertical="top" wrapText="1"/>
    </xf>
    <xf numFmtId="0" fontId="29" fillId="0" borderId="24" xfId="49" applyNumberFormat="1" applyFont="1" applyAlignment="1" applyProtection="1">
      <alignment horizontal="justify" vertical="top" wrapText="1"/>
    </xf>
    <xf numFmtId="0" fontId="28" fillId="0" borderId="24" xfId="49" applyNumberFormat="1" applyFont="1" applyAlignment="1" applyProtection="1">
      <alignment horizontal="justify" vertical="top" wrapText="1"/>
    </xf>
    <xf numFmtId="0" fontId="32" fillId="0" borderId="1" xfId="25" applyFont="1" applyProtection="1">
      <protection locked="0"/>
    </xf>
    <xf numFmtId="0" fontId="29" fillId="6" borderId="24" xfId="46" applyFont="1" applyFill="1" applyBorder="1" applyAlignment="1" applyProtection="1">
      <alignment horizontal="justify" vertical="top" wrapText="1"/>
    </xf>
    <xf numFmtId="4" fontId="29" fillId="0" borderId="24" xfId="25" applyNumberFormat="1" applyFont="1" applyBorder="1" applyAlignment="1" applyProtection="1">
      <alignment vertical="top"/>
      <protection locked="0"/>
    </xf>
    <xf numFmtId="164" fontId="9" fillId="6" borderId="24" xfId="25" applyNumberFormat="1" applyFont="1" applyFill="1" applyBorder="1" applyAlignment="1" applyProtection="1">
      <alignment vertical="top"/>
      <protection locked="0"/>
    </xf>
    <xf numFmtId="0" fontId="29" fillId="6" borderId="24" xfId="50" applyNumberFormat="1" applyFont="1" applyFill="1" applyBorder="1" applyAlignment="1" applyProtection="1">
      <alignment horizontal="justify" vertical="top" wrapText="1" shrinkToFit="1"/>
    </xf>
    <xf numFmtId="49" fontId="30" fillId="6" borderId="24" xfId="47" applyNumberFormat="1" applyFont="1" applyFill="1" applyBorder="1" applyAlignment="1" applyProtection="1">
      <alignment horizontal="center" vertical="top"/>
    </xf>
    <xf numFmtId="49" fontId="28" fillId="0" borderId="24" xfId="46" applyNumberFormat="1" applyFont="1" applyBorder="1" applyAlignment="1" applyProtection="1">
      <alignment horizontal="center" vertical="top" shrinkToFit="1"/>
    </xf>
    <xf numFmtId="4" fontId="28" fillId="0" borderId="24" xfId="51" applyFont="1" applyFill="1" applyBorder="1" applyAlignment="1" applyProtection="1">
      <alignment horizontal="justify" vertical="top" wrapText="1"/>
    </xf>
    <xf numFmtId="0" fontId="29" fillId="0" borderId="24" xfId="52" applyNumberFormat="1" applyFont="1" applyAlignment="1" applyProtection="1">
      <alignment horizontal="justify" vertical="top" wrapText="1"/>
    </xf>
    <xf numFmtId="0" fontId="29" fillId="0" borderId="24" xfId="52" applyNumberFormat="1" applyFont="1" applyBorder="1" applyAlignment="1" applyProtection="1">
      <alignment horizontal="justify" vertical="top" wrapText="1"/>
    </xf>
    <xf numFmtId="4" fontId="12" fillId="0" borderId="24" xfId="25" applyNumberFormat="1" applyFont="1" applyBorder="1" applyAlignment="1" applyProtection="1">
      <alignment vertical="top"/>
      <protection locked="0"/>
    </xf>
    <xf numFmtId="0" fontId="29" fillId="0" borderId="27" xfId="50" applyNumberFormat="1" applyFont="1" applyFill="1" applyBorder="1" applyAlignment="1" applyProtection="1">
      <alignment horizontal="justify" vertical="top" wrapText="1"/>
    </xf>
    <xf numFmtId="4" fontId="29" fillId="0" borderId="26" xfId="51" applyFont="1" applyFill="1" applyAlignment="1" applyProtection="1">
      <alignment horizontal="justify" vertical="top" wrapText="1" shrinkToFit="1"/>
    </xf>
    <xf numFmtId="4" fontId="12" fillId="0" borderId="26" xfId="51" applyFont="1" applyFill="1" applyAlignment="1" applyProtection="1">
      <alignment horizontal="justify" vertical="top" wrapText="1" shrinkToFit="1"/>
    </xf>
    <xf numFmtId="0" fontId="32" fillId="0" borderId="1" xfId="25" applyFont="1"/>
    <xf numFmtId="4" fontId="28" fillId="0" borderId="26" xfId="51" applyFont="1" applyFill="1">
      <alignment horizontal="right" vertical="top" shrinkToFit="1"/>
    </xf>
    <xf numFmtId="4" fontId="11" fillId="0" borderId="26" xfId="51" applyFont="1" applyFill="1" applyAlignment="1" applyProtection="1">
      <alignment horizontal="justify" vertical="top" wrapText="1" shrinkToFit="1"/>
    </xf>
    <xf numFmtId="4" fontId="30" fillId="0" borderId="26" xfId="51" applyFont="1" applyFill="1" applyAlignment="1" applyProtection="1">
      <alignment horizontal="justify" vertical="top" wrapText="1" shrinkToFit="1"/>
    </xf>
    <xf numFmtId="0" fontId="10" fillId="0" borderId="1" xfId="25" applyFont="1"/>
    <xf numFmtId="4" fontId="11" fillId="6" borderId="24" xfId="48" applyNumberFormat="1" applyFont="1" applyFill="1" applyBorder="1" applyAlignment="1" applyProtection="1">
      <alignment horizontal="right" vertical="center" shrinkToFit="1"/>
    </xf>
    <xf numFmtId="49" fontId="33" fillId="0" borderId="24" xfId="47" applyNumberFormat="1" applyFont="1" applyBorder="1" applyAlignment="1">
      <alignment horizontal="left"/>
    </xf>
    <xf numFmtId="165" fontId="30" fillId="6" borderId="24" xfId="48" applyNumberFormat="1" applyFont="1" applyFill="1" applyBorder="1" applyProtection="1">
      <alignment horizontal="right" vertical="top" shrinkToFit="1"/>
    </xf>
    <xf numFmtId="49" fontId="11" fillId="0" borderId="24" xfId="53" applyNumberFormat="1" applyFont="1" applyProtection="1">
      <alignment horizontal="center" vertical="top" shrinkToFit="1"/>
    </xf>
    <xf numFmtId="0" fontId="29" fillId="6" borderId="24" xfId="50" applyNumberFormat="1" applyFont="1" applyFill="1" applyBorder="1" applyAlignment="1" applyProtection="1">
      <alignment horizontal="justify" vertical="top" wrapText="1"/>
    </xf>
    <xf numFmtId="49" fontId="30" fillId="0" borderId="24" xfId="53" applyNumberFormat="1" applyFont="1" applyProtection="1">
      <alignment horizontal="center" vertical="top" shrinkToFit="1"/>
    </xf>
    <xf numFmtId="4" fontId="35" fillId="0" borderId="24" xfId="25" applyNumberFormat="1" applyFont="1" applyBorder="1" applyAlignment="1" applyProtection="1">
      <alignment horizontal="right" vertical="top"/>
      <protection locked="0"/>
    </xf>
    <xf numFmtId="4" fontId="11" fillId="6" borderId="1" xfId="55" applyNumberFormat="1" applyFont="1" applyFill="1" applyBorder="1" applyProtection="1">
      <alignment horizontal="right" vertical="top" shrinkToFit="1"/>
    </xf>
    <xf numFmtId="164" fontId="12" fillId="0" borderId="1" xfId="25" applyNumberFormat="1" applyFont="1" applyBorder="1" applyAlignment="1" applyProtection="1">
      <alignment vertical="top"/>
      <protection locked="0"/>
    </xf>
    <xf numFmtId="0" fontId="37" fillId="0" borderId="1" xfId="56" applyNumberFormat="1" applyFont="1" applyProtection="1"/>
    <xf numFmtId="49" fontId="25" fillId="0" borderId="1" xfId="56" applyNumberFormat="1" applyProtection="1"/>
    <xf numFmtId="0" fontId="25" fillId="0" borderId="1" xfId="56" applyNumberFormat="1" applyProtection="1"/>
    <xf numFmtId="164" fontId="9" fillId="0" borderId="1" xfId="25" applyNumberFormat="1" applyFont="1" applyBorder="1" applyAlignment="1" applyProtection="1">
      <alignment vertical="top"/>
      <protection locked="0"/>
    </xf>
    <xf numFmtId="164" fontId="9" fillId="6" borderId="1" xfId="25" applyNumberFormat="1" applyFont="1" applyFill="1" applyBorder="1" applyAlignment="1" applyProtection="1">
      <alignment vertical="top"/>
      <protection locked="0"/>
    </xf>
    <xf numFmtId="0" fontId="38" fillId="0" borderId="1" xfId="69"/>
    <xf numFmtId="0" fontId="38" fillId="0" borderId="1" xfId="69" applyAlignment="1">
      <alignment wrapText="1"/>
    </xf>
    <xf numFmtId="0" fontId="30" fillId="0" borderId="1" xfId="69" applyFont="1" applyAlignment="1">
      <alignment wrapText="1"/>
    </xf>
    <xf numFmtId="0" fontId="30" fillId="0" borderId="1" xfId="69" applyFont="1"/>
    <xf numFmtId="0" fontId="30" fillId="0" borderId="3" xfId="69" applyFont="1" applyBorder="1" applyAlignment="1">
      <alignment horizontal="center" shrinkToFit="1"/>
    </xf>
    <xf numFmtId="0" fontId="11" fillId="8" borderId="3" xfId="69" applyFont="1" applyFill="1" applyBorder="1" applyAlignment="1">
      <alignment horizontal="center" vertical="center" wrapText="1"/>
    </xf>
    <xf numFmtId="4" fontId="11" fillId="8" borderId="3" xfId="69" applyNumberFormat="1" applyFont="1" applyFill="1" applyBorder="1" applyAlignment="1">
      <alignment horizontal="right" shrinkToFit="1"/>
    </xf>
    <xf numFmtId="165" fontId="11" fillId="8" borderId="3" xfId="69" applyNumberFormat="1" applyFont="1" applyFill="1" applyBorder="1" applyAlignment="1">
      <alignment horizontal="right" shrinkToFit="1"/>
    </xf>
    <xf numFmtId="165" fontId="30" fillId="8" borderId="3" xfId="69" applyNumberFormat="1" applyFont="1" applyFill="1" applyBorder="1" applyAlignment="1">
      <alignment horizontal="right" shrinkToFit="1"/>
    </xf>
    <xf numFmtId="0" fontId="39" fillId="5" borderId="3" xfId="69" applyFont="1" applyFill="1" applyBorder="1" applyAlignment="1">
      <alignment horizontal="center" vertical="center" wrapText="1"/>
    </xf>
    <xf numFmtId="4" fontId="30" fillId="5" borderId="3" xfId="69" applyNumberFormat="1" applyFont="1" applyFill="1" applyBorder="1" applyAlignment="1">
      <alignment horizontal="right" shrinkToFit="1"/>
    </xf>
    <xf numFmtId="165" fontId="30" fillId="5" borderId="3" xfId="69" applyNumberFormat="1" applyFont="1" applyFill="1" applyBorder="1" applyAlignment="1">
      <alignment horizontal="right" shrinkToFit="1"/>
    </xf>
    <xf numFmtId="0" fontId="39" fillId="5" borderId="3" xfId="69" applyFont="1" applyFill="1" applyBorder="1" applyAlignment="1">
      <alignment horizontal="center" vertical="center"/>
    </xf>
    <xf numFmtId="0" fontId="39" fillId="5" borderId="3" xfId="69" applyFont="1" applyFill="1" applyBorder="1" applyAlignment="1">
      <alignment horizontal="center" vertical="center" shrinkToFit="1"/>
    </xf>
    <xf numFmtId="0" fontId="41" fillId="5" borderId="3" xfId="69" applyFont="1" applyFill="1" applyBorder="1" applyAlignment="1">
      <alignment horizontal="center" vertical="center" wrapText="1"/>
    </xf>
    <xf numFmtId="4" fontId="42" fillId="5" borderId="3" xfId="69" applyNumberFormat="1" applyFont="1" applyFill="1" applyBorder="1" applyAlignment="1">
      <alignment horizontal="right" shrinkToFit="1"/>
    </xf>
    <xf numFmtId="165" fontId="43" fillId="5" borderId="3" xfId="69" applyNumberFormat="1" applyFont="1" applyFill="1" applyBorder="1" applyAlignment="1">
      <alignment horizontal="right" shrinkToFit="1"/>
    </xf>
    <xf numFmtId="4" fontId="41" fillId="5" borderId="3" xfId="69" applyNumberFormat="1" applyFont="1" applyFill="1" applyBorder="1" applyAlignment="1">
      <alignment horizontal="right" shrinkToFit="1"/>
    </xf>
    <xf numFmtId="4" fontId="43" fillId="5" borderId="3" xfId="69" applyNumberFormat="1" applyFont="1" applyFill="1" applyBorder="1" applyAlignment="1">
      <alignment horizontal="right" shrinkToFit="1"/>
    </xf>
    <xf numFmtId="0" fontId="42" fillId="5" borderId="3" xfId="69" applyFont="1" applyFill="1" applyBorder="1" applyAlignment="1">
      <alignment horizontal="center" vertical="center" wrapText="1"/>
    </xf>
    <xf numFmtId="4" fontId="42" fillId="5" borderId="3" xfId="69" applyNumberFormat="1" applyFont="1" applyFill="1" applyBorder="1" applyAlignment="1">
      <alignment horizontal="center" shrinkToFit="1"/>
    </xf>
    <xf numFmtId="0" fontId="41" fillId="5" borderId="3" xfId="69" applyFont="1" applyFill="1" applyBorder="1" applyAlignment="1">
      <alignment horizontal="left" vertical="center" wrapText="1"/>
    </xf>
    <xf numFmtId="4" fontId="41" fillId="5" borderId="3" xfId="69" applyNumberFormat="1" applyFont="1" applyFill="1" applyBorder="1" applyAlignment="1">
      <alignment horizontal="center" shrinkToFit="1"/>
    </xf>
    <xf numFmtId="0" fontId="44" fillId="0" borderId="1" xfId="69" applyFont="1"/>
    <xf numFmtId="0" fontId="45" fillId="0" borderId="1" xfId="69" applyFont="1"/>
    <xf numFmtId="49" fontId="11" fillId="5" borderId="3" xfId="69" applyNumberFormat="1" applyFont="1" applyFill="1" applyBorder="1"/>
    <xf numFmtId="4" fontId="11" fillId="5" borderId="3" xfId="69" applyNumberFormat="1" applyFont="1" applyFill="1" applyBorder="1" applyAlignment="1">
      <alignment shrinkToFit="1"/>
    </xf>
    <xf numFmtId="49" fontId="30" fillId="5" borderId="3" xfId="69" applyNumberFormat="1" applyFont="1" applyFill="1" applyBorder="1"/>
    <xf numFmtId="4" fontId="30" fillId="5" borderId="3" xfId="69" applyNumberFormat="1" applyFont="1" applyFill="1" applyBorder="1" applyAlignment="1">
      <alignment horizontal="right" vertical="center" shrinkToFit="1"/>
    </xf>
    <xf numFmtId="4" fontId="30" fillId="5" borderId="3" xfId="69" applyNumberFormat="1" applyFont="1" applyFill="1" applyBorder="1" applyAlignment="1">
      <alignment shrinkToFit="1"/>
    </xf>
    <xf numFmtId="165" fontId="11" fillId="5" borderId="3" xfId="69" applyNumberFormat="1" applyFont="1" applyFill="1" applyBorder="1" applyAlignment="1">
      <alignment horizontal="right" shrinkToFit="1"/>
    </xf>
    <xf numFmtId="4" fontId="11" fillId="5" borderId="3" xfId="69" applyNumberFormat="1" applyFont="1" applyFill="1" applyBorder="1" applyAlignment="1">
      <alignment horizontal="right" vertical="center" shrinkToFit="1"/>
    </xf>
    <xf numFmtId="4" fontId="43" fillId="5" borderId="3" xfId="69" applyNumberFormat="1" applyFont="1" applyFill="1" applyBorder="1" applyAlignment="1">
      <alignment shrinkToFit="1"/>
    </xf>
    <xf numFmtId="49" fontId="38" fillId="0" borderId="1" xfId="69" applyNumberFormat="1"/>
    <xf numFmtId="49" fontId="38" fillId="0" borderId="1" xfId="69" applyNumberFormat="1" applyAlignment="1">
      <alignment shrinkToFit="1"/>
    </xf>
    <xf numFmtId="0" fontId="38" fillId="0" borderId="1" xfId="69" applyAlignment="1">
      <alignment shrinkToFit="1"/>
    </xf>
    <xf numFmtId="0" fontId="38" fillId="5" borderId="3" xfId="69" applyFill="1" applyBorder="1"/>
    <xf numFmtId="0" fontId="43" fillId="5" borderId="3" xfId="120" applyNumberFormat="1" applyFont="1" applyFill="1" applyBorder="1" applyAlignment="1" applyProtection="1">
      <alignment horizontal="right" vertical="top" wrapText="1"/>
    </xf>
    <xf numFmtId="49" fontId="43" fillId="5" borderId="3" xfId="117" applyNumberFormat="1" applyFont="1" applyFill="1" applyBorder="1" applyProtection="1">
      <alignment horizontal="center" vertical="top" shrinkToFit="1"/>
    </xf>
    <xf numFmtId="4" fontId="20" fillId="5" borderId="2" xfId="9" applyNumberFormat="1" applyFont="1" applyFill="1" applyAlignment="1" applyProtection="1">
      <alignment horizontal="right" vertical="top" shrinkToFit="1"/>
    </xf>
    <xf numFmtId="4" fontId="20" fillId="5" borderId="5" xfId="9" applyNumberFormat="1" applyFont="1" applyFill="1" applyBorder="1" applyAlignment="1" applyProtection="1">
      <alignment horizontal="right" vertical="top" shrinkToFit="1"/>
    </xf>
    <xf numFmtId="4" fontId="20" fillId="0" borderId="3" xfId="2" applyNumberFormat="1" applyFont="1" applyBorder="1" applyAlignment="1" applyProtection="1">
      <alignment vertical="top"/>
    </xf>
    <xf numFmtId="4" fontId="54" fillId="0" borderId="3" xfId="0" applyNumberFormat="1" applyFont="1" applyBorder="1" applyAlignment="1" applyProtection="1">
      <alignment vertical="top"/>
      <protection locked="0"/>
    </xf>
    <xf numFmtId="4" fontId="20" fillId="5" borderId="8" xfId="9" applyNumberFormat="1" applyFont="1" applyFill="1" applyBorder="1" applyAlignment="1" applyProtection="1">
      <alignment horizontal="right" vertical="top" shrinkToFit="1"/>
    </xf>
    <xf numFmtId="0" fontId="55" fillId="0" borderId="3" xfId="0" applyFont="1" applyBorder="1" applyAlignment="1" applyProtection="1">
      <alignment vertical="top"/>
      <protection locked="0"/>
    </xf>
    <xf numFmtId="0" fontId="55" fillId="0" borderId="0" xfId="0" applyFont="1" applyProtection="1">
      <protection locked="0"/>
    </xf>
    <xf numFmtId="4" fontId="54" fillId="0" borderId="3" xfId="0" applyNumberFormat="1" applyFont="1" applyBorder="1" applyAlignment="1" applyProtection="1">
      <alignment vertical="top" shrinkToFit="1"/>
      <protection locked="0"/>
    </xf>
    <xf numFmtId="0" fontId="43" fillId="5" borderId="3" xfId="120" applyNumberFormat="1" applyFont="1" applyFill="1" applyBorder="1" applyAlignment="1" applyProtection="1">
      <alignment horizontal="justify" vertical="top" wrapText="1"/>
    </xf>
    <xf numFmtId="1" fontId="20" fillId="0" borderId="2" xfId="8" applyNumberFormat="1" applyFont="1" applyAlignment="1" applyProtection="1">
      <alignment horizontal="center" vertical="top" shrinkToFit="1"/>
    </xf>
    <xf numFmtId="4" fontId="20" fillId="5" borderId="7" xfId="9" applyNumberFormat="1" applyFont="1" applyFill="1" applyBorder="1" applyAlignment="1" applyProtection="1">
      <alignment horizontal="right" vertical="top" shrinkToFit="1"/>
    </xf>
    <xf numFmtId="1" fontId="56" fillId="0" borderId="2" xfId="8" applyNumberFormat="1" applyFont="1" applyAlignment="1" applyProtection="1">
      <alignment horizontal="center" vertical="top" shrinkToFit="1"/>
    </xf>
    <xf numFmtId="4" fontId="20" fillId="5" borderId="10" xfId="9" applyNumberFormat="1" applyFont="1" applyFill="1" applyBorder="1" applyAlignment="1" applyProtection="1">
      <alignment horizontal="right" vertical="top" shrinkToFit="1"/>
    </xf>
    <xf numFmtId="4" fontId="20" fillId="0" borderId="11" xfId="2" applyNumberFormat="1" applyFont="1" applyBorder="1" applyAlignment="1" applyProtection="1">
      <alignment vertical="top"/>
    </xf>
    <xf numFmtId="4" fontId="54" fillId="0" borderId="11" xfId="0" applyNumberFormat="1" applyFont="1" applyBorder="1" applyAlignment="1" applyProtection="1">
      <alignment vertical="top"/>
      <protection locked="0"/>
    </xf>
    <xf numFmtId="4" fontId="20" fillId="5" borderId="14" xfId="9" applyNumberFormat="1" applyFont="1" applyFill="1" applyBorder="1" applyAlignment="1" applyProtection="1">
      <alignment horizontal="right" vertical="top" shrinkToFit="1"/>
    </xf>
    <xf numFmtId="0" fontId="55" fillId="0" borderId="11" xfId="0" applyFont="1" applyBorder="1" applyAlignment="1" applyProtection="1">
      <alignment vertical="top"/>
      <protection locked="0"/>
    </xf>
    <xf numFmtId="1" fontId="18" fillId="0" borderId="5" xfId="8" applyNumberFormat="1" applyFont="1" applyBorder="1" applyAlignment="1" applyProtection="1">
      <alignment horizontal="center" vertical="top" shrinkToFit="1"/>
    </xf>
    <xf numFmtId="1" fontId="56" fillId="0" borderId="5" xfId="8" applyNumberFormat="1" applyFont="1" applyBorder="1" applyAlignment="1" applyProtection="1">
      <alignment horizontal="center" vertical="top" shrinkToFit="1"/>
    </xf>
    <xf numFmtId="4" fontId="20" fillId="5" borderId="12" xfId="9" applyNumberFormat="1" applyFont="1" applyFill="1" applyBorder="1" applyAlignment="1" applyProtection="1">
      <alignment horizontal="right" vertical="top" shrinkToFit="1"/>
    </xf>
    <xf numFmtId="4" fontId="20" fillId="0" borderId="22" xfId="2" applyNumberFormat="1" applyFont="1" applyBorder="1" applyAlignment="1" applyProtection="1">
      <alignment vertical="top"/>
    </xf>
    <xf numFmtId="1" fontId="20" fillId="0" borderId="5" xfId="8" applyNumberFormat="1" applyFont="1" applyBorder="1" applyAlignment="1" applyProtection="1">
      <alignment horizontal="center" vertical="top" shrinkToFit="1"/>
    </xf>
    <xf numFmtId="1" fontId="20" fillId="5" borderId="3" xfId="8" applyNumberFormat="1" applyFont="1" applyFill="1" applyBorder="1" applyAlignment="1" applyProtection="1">
      <alignment horizontal="center" vertical="top" shrinkToFit="1"/>
    </xf>
    <xf numFmtId="1" fontId="8" fillId="0" borderId="13" xfId="8" applyNumberFormat="1" applyFont="1" applyBorder="1" applyAlignment="1" applyProtection="1">
      <alignment horizontal="center" vertical="top" shrinkToFit="1"/>
    </xf>
    <xf numFmtId="1" fontId="16" fillId="0" borderId="4" xfId="8" applyNumberFormat="1" applyFont="1" applyBorder="1" applyAlignment="1" applyProtection="1">
      <alignment horizontal="center" vertical="top" shrinkToFit="1"/>
    </xf>
    <xf numFmtId="1" fontId="20" fillId="0" borderId="3" xfId="8" applyNumberFormat="1" applyFont="1" applyBorder="1" applyAlignment="1" applyProtection="1">
      <alignment horizontal="center" vertical="top" shrinkToFit="1"/>
    </xf>
    <xf numFmtId="4" fontId="8" fillId="5" borderId="30" xfId="9" applyNumberFormat="1" applyFont="1" applyFill="1" applyBorder="1" applyAlignment="1" applyProtection="1">
      <alignment horizontal="right" vertical="top" shrinkToFit="1"/>
    </xf>
    <xf numFmtId="0" fontId="9" fillId="0" borderId="1" xfId="25" applyFont="1"/>
    <xf numFmtId="0" fontId="9" fillId="0" borderId="0" xfId="0" applyFont="1" applyAlignment="1" applyProtection="1">
      <alignment vertical="top"/>
      <protection locked="0"/>
    </xf>
    <xf numFmtId="0" fontId="9" fillId="26" borderId="0" xfId="0" applyFont="1" applyFill="1" applyAlignment="1" applyProtection="1">
      <alignment horizontal="justify" vertical="top"/>
      <protection locked="0"/>
    </xf>
    <xf numFmtId="0" fontId="9" fillId="26" borderId="0" xfId="0" applyFont="1" applyFill="1" applyAlignment="1" applyProtection="1">
      <alignment vertical="top"/>
      <protection locked="0"/>
    </xf>
    <xf numFmtId="0" fontId="9" fillId="26" borderId="0" xfId="0" applyFont="1" applyFill="1" applyAlignment="1" applyProtection="1">
      <alignment horizontal="center" vertical="top"/>
      <protection locked="0"/>
    </xf>
    <xf numFmtId="4" fontId="9" fillId="26" borderId="0" xfId="0" applyNumberFormat="1" applyFont="1" applyFill="1" applyAlignment="1" applyProtection="1">
      <alignment vertical="top" shrinkToFit="1"/>
      <protection locked="0"/>
    </xf>
    <xf numFmtId="4" fontId="14" fillId="8" borderId="6" xfId="9" applyNumberFormat="1" applyFont="1" applyFill="1" applyBorder="1" applyAlignment="1" applyProtection="1">
      <alignment horizontal="right" vertical="top" shrinkToFit="1"/>
    </xf>
    <xf numFmtId="4" fontId="54" fillId="5" borderId="3" xfId="0" applyNumberFormat="1" applyFont="1" applyFill="1" applyBorder="1" applyAlignment="1" applyProtection="1">
      <alignment vertical="top"/>
      <protection locked="0"/>
    </xf>
    <xf numFmtId="0" fontId="11" fillId="0" borderId="24" xfId="25" applyFont="1" applyBorder="1" applyAlignment="1">
      <alignment horizontal="center" vertical="center" wrapText="1"/>
    </xf>
    <xf numFmtId="0" fontId="21" fillId="5" borderId="1" xfId="140" applyNumberFormat="1" applyFont="1" applyFill="1" applyBorder="1" applyAlignment="1" applyProtection="1">
      <alignment horizontal="center" wrapText="1"/>
      <protection locked="0"/>
    </xf>
    <xf numFmtId="0" fontId="9" fillId="5" borderId="1" xfId="25" applyFont="1" applyFill="1"/>
    <xf numFmtId="0" fontId="10" fillId="5" borderId="1" xfId="25" applyFill="1"/>
    <xf numFmtId="0" fontId="57" fillId="5" borderId="1" xfId="141" applyNumberFormat="1" applyFont="1" applyFill="1" applyBorder="1" applyAlignment="1" applyProtection="1">
      <alignment horizontal="center" wrapText="1"/>
    </xf>
    <xf numFmtId="0" fontId="57" fillId="5" borderId="1" xfId="141" applyFont="1" applyFill="1" applyBorder="1" applyAlignment="1">
      <alignment horizontal="center" wrapText="1"/>
    </xf>
    <xf numFmtId="0" fontId="11" fillId="5" borderId="1" xfId="141" applyNumberFormat="1" applyFont="1" applyFill="1" applyBorder="1" applyProtection="1">
      <alignment horizontal="center" wrapText="1"/>
    </xf>
    <xf numFmtId="0" fontId="11" fillId="5" borderId="1" xfId="141" applyFont="1" applyFill="1" applyBorder="1">
      <alignment horizontal="center" wrapText="1"/>
    </xf>
    <xf numFmtId="0" fontId="30" fillId="5" borderId="1" xfId="141" applyFont="1" applyFill="1" applyBorder="1">
      <alignment horizontal="center" wrapText="1"/>
    </xf>
    <xf numFmtId="0" fontId="12" fillId="5" borderId="25" xfId="25" applyFont="1" applyFill="1" applyBorder="1" applyAlignment="1">
      <alignment horizontal="center" vertical="center" wrapText="1"/>
    </xf>
    <xf numFmtId="0" fontId="11" fillId="27" borderId="32" xfId="120" applyNumberFormat="1" applyFont="1" applyFill="1" applyBorder="1" applyAlignment="1" applyProtection="1">
      <alignment horizontal="justify" vertical="top" wrapText="1"/>
      <protection locked="0"/>
    </xf>
    <xf numFmtId="49" fontId="11" fillId="27" borderId="32" xfId="117" applyNumberFormat="1" applyFont="1" applyFill="1" applyBorder="1" applyProtection="1">
      <alignment horizontal="center" vertical="top" shrinkToFit="1"/>
      <protection locked="0"/>
    </xf>
    <xf numFmtId="4" fontId="12" fillId="27" borderId="25" xfId="25" applyNumberFormat="1" applyFont="1" applyFill="1" applyBorder="1" applyAlignment="1">
      <alignment horizontal="right" vertical="top" shrinkToFit="1"/>
    </xf>
    <xf numFmtId="4" fontId="9" fillId="0" borderId="1" xfId="25" applyNumberFormat="1" applyFont="1"/>
    <xf numFmtId="49" fontId="11" fillId="5" borderId="24" xfId="117" applyNumberFormat="1" applyFont="1" applyFill="1" applyBorder="1" applyProtection="1">
      <alignment horizontal="center" vertical="top" shrinkToFit="1"/>
      <protection locked="0"/>
    </xf>
    <xf numFmtId="0" fontId="30" fillId="5" borderId="24" xfId="120" applyNumberFormat="1" applyFont="1" applyFill="1" applyBorder="1" applyAlignment="1" applyProtection="1">
      <alignment horizontal="justify" vertical="top" wrapText="1"/>
    </xf>
    <xf numFmtId="49" fontId="30" fillId="5" borderId="24" xfId="117" applyNumberFormat="1" applyFont="1" applyFill="1" applyBorder="1" applyProtection="1">
      <alignment horizontal="center" vertical="top" shrinkToFit="1"/>
    </xf>
    <xf numFmtId="4" fontId="30" fillId="5" borderId="24" xfId="117" applyNumberFormat="1" applyFont="1" applyFill="1" applyBorder="1" applyAlignment="1" applyProtection="1">
      <alignment horizontal="right" vertical="top" shrinkToFit="1"/>
    </xf>
    <xf numFmtId="4" fontId="30" fillId="5" borderId="24" xfId="117" applyNumberFormat="1" applyFont="1" applyFill="1" applyBorder="1" applyAlignment="1" applyProtection="1">
      <alignment horizontal="center" vertical="top" shrinkToFit="1"/>
    </xf>
    <xf numFmtId="0" fontId="11" fillId="5" borderId="24" xfId="120" applyNumberFormat="1" applyFont="1" applyFill="1" applyBorder="1" applyAlignment="1" applyProtection="1">
      <alignment horizontal="justify" vertical="top" wrapText="1"/>
    </xf>
    <xf numFmtId="49" fontId="11" fillId="5" borderId="24" xfId="117" applyNumberFormat="1" applyFont="1" applyFill="1" applyBorder="1" applyProtection="1">
      <alignment horizontal="center" vertical="top" shrinkToFit="1"/>
    </xf>
    <xf numFmtId="4" fontId="11" fillId="5" borderId="24" xfId="117" applyNumberFormat="1" applyFont="1" applyFill="1" applyBorder="1" applyAlignment="1" applyProtection="1">
      <alignment horizontal="right" vertical="top" shrinkToFit="1"/>
    </xf>
    <xf numFmtId="0" fontId="12" fillId="5" borderId="1" xfId="25" applyFont="1" applyFill="1"/>
    <xf numFmtId="4" fontId="12" fillId="0" borderId="1" xfId="25" applyNumberFormat="1" applyFont="1"/>
    <xf numFmtId="0" fontId="32" fillId="5" borderId="1" xfId="25" applyFont="1" applyFill="1"/>
    <xf numFmtId="0" fontId="11" fillId="27" borderId="24" xfId="120" applyNumberFormat="1" applyFont="1" applyFill="1" applyBorder="1" applyAlignment="1" applyProtection="1">
      <alignment horizontal="justify" vertical="top" wrapText="1"/>
    </xf>
    <xf numFmtId="49" fontId="11" fillId="27" borderId="24" xfId="117" applyNumberFormat="1" applyFont="1" applyFill="1" applyBorder="1" applyProtection="1">
      <alignment horizontal="center" vertical="top" shrinkToFit="1"/>
      <protection locked="0"/>
    </xf>
    <xf numFmtId="4" fontId="11" fillId="27" borderId="24" xfId="117" applyNumberFormat="1" applyFont="1" applyFill="1" applyBorder="1" applyAlignment="1" applyProtection="1">
      <alignment horizontal="right" vertical="top" shrinkToFit="1"/>
    </xf>
    <xf numFmtId="4" fontId="11" fillId="5" borderId="24" xfId="117" applyNumberFormat="1" applyFont="1" applyFill="1" applyBorder="1" applyAlignment="1" applyProtection="1">
      <alignment horizontal="center" vertical="top" shrinkToFit="1"/>
    </xf>
    <xf numFmtId="49" fontId="30" fillId="5" borderId="32" xfId="117" applyNumberFormat="1" applyFont="1" applyFill="1" applyBorder="1" applyProtection="1">
      <alignment horizontal="center" vertical="top" shrinkToFit="1"/>
    </xf>
    <xf numFmtId="49" fontId="30" fillId="5" borderId="31" xfId="117" applyNumberFormat="1" applyFont="1" applyFill="1" applyBorder="1" applyProtection="1">
      <alignment horizontal="center" vertical="top" shrinkToFit="1"/>
    </xf>
    <xf numFmtId="0" fontId="11" fillId="27" borderId="32" xfId="120" applyNumberFormat="1" applyFont="1" applyFill="1" applyBorder="1" applyAlignment="1" applyProtection="1">
      <alignment horizontal="justify" vertical="top" wrapText="1"/>
    </xf>
    <xf numFmtId="49" fontId="11" fillId="27" borderId="24" xfId="117" applyNumberFormat="1" applyFont="1" applyFill="1" applyBorder="1" applyProtection="1">
      <alignment horizontal="center" vertical="top" shrinkToFit="1"/>
    </xf>
    <xf numFmtId="0" fontId="33" fillId="5" borderId="24" xfId="143" applyNumberFormat="1" applyFont="1" applyFill="1" applyBorder="1" applyAlignment="1" applyProtection="1">
      <alignment horizontal="justify"/>
      <protection locked="0"/>
    </xf>
    <xf numFmtId="0" fontId="33" fillId="5" borderId="24" xfId="143" applyFont="1" applyFill="1" applyBorder="1" applyAlignment="1">
      <alignment horizontal="justify"/>
    </xf>
    <xf numFmtId="165" fontId="11" fillId="5" borderId="24" xfId="117" applyNumberFormat="1" applyFont="1" applyFill="1" applyBorder="1" applyAlignment="1" applyProtection="1">
      <alignment horizontal="right" vertical="top" shrinkToFit="1"/>
    </xf>
    <xf numFmtId="49" fontId="30" fillId="5" borderId="25" xfId="117" applyNumberFormat="1" applyFont="1" applyFill="1" applyBorder="1" applyProtection="1">
      <alignment horizontal="center" vertical="top" shrinkToFit="1"/>
    </xf>
    <xf numFmtId="0" fontId="10" fillId="5" borderId="1" xfId="25" applyFont="1" applyFill="1"/>
    <xf numFmtId="0" fontId="30" fillId="5" borderId="1" xfId="120" applyNumberFormat="1" applyFont="1" applyFill="1" applyBorder="1" applyAlignment="1" applyProtection="1">
      <alignment horizontal="justify" vertical="top" wrapText="1"/>
    </xf>
    <xf numFmtId="49" fontId="30" fillId="5" borderId="3" xfId="117" applyNumberFormat="1" applyFont="1" applyFill="1" applyBorder="1" applyProtection="1">
      <alignment horizontal="center" vertical="top" shrinkToFit="1"/>
    </xf>
    <xf numFmtId="0" fontId="8" fillId="5" borderId="3" xfId="142" applyFont="1" applyFill="1" applyBorder="1" applyAlignment="1">
      <alignment horizontal="justify" wrapText="1"/>
    </xf>
    <xf numFmtId="49" fontId="30" fillId="5" borderId="33" xfId="117" applyNumberFormat="1" applyFont="1" applyFill="1" applyBorder="1" applyProtection="1">
      <alignment horizontal="center" vertical="top" shrinkToFit="1"/>
    </xf>
    <xf numFmtId="0" fontId="33" fillId="5" borderId="34" xfId="143" applyNumberFormat="1" applyFont="1" applyFill="1" applyBorder="1" applyAlignment="1" applyProtection="1">
      <alignment horizontal="justify" wrapText="1"/>
      <protection locked="0"/>
    </xf>
    <xf numFmtId="49" fontId="11" fillId="5" borderId="25" xfId="117" applyNumberFormat="1" applyFont="1" applyFill="1" applyBorder="1" applyProtection="1">
      <alignment horizontal="center" vertical="top" shrinkToFit="1"/>
    </xf>
    <xf numFmtId="4" fontId="11" fillId="5" borderId="25" xfId="117" applyNumberFormat="1" applyFont="1" applyFill="1" applyBorder="1" applyAlignment="1" applyProtection="1">
      <alignment horizontal="right" vertical="top" shrinkToFit="1"/>
    </xf>
    <xf numFmtId="4" fontId="11" fillId="27" borderId="24" xfId="143" applyNumberFormat="1" applyFont="1" applyFill="1" applyBorder="1" applyAlignment="1" applyProtection="1">
      <alignment horizontal="right" vertical="top" shrinkToFit="1"/>
    </xf>
    <xf numFmtId="0" fontId="30" fillId="5" borderId="3" xfId="120" applyNumberFormat="1" applyFont="1" applyFill="1" applyBorder="1" applyAlignment="1" applyProtection="1">
      <alignment horizontal="justify" vertical="top" wrapText="1"/>
    </xf>
    <xf numFmtId="0" fontId="43" fillId="5" borderId="1" xfId="120" applyNumberFormat="1" applyFont="1" applyFill="1" applyBorder="1" applyAlignment="1" applyProtection="1">
      <alignment horizontal="right" vertical="top" wrapText="1"/>
    </xf>
    <xf numFmtId="0" fontId="13" fillId="7" borderId="3" xfId="25" applyFont="1" applyFill="1" applyBorder="1" applyAlignment="1">
      <alignment horizontal="center" vertical="top" wrapText="1"/>
    </xf>
    <xf numFmtId="0" fontId="28" fillId="0" borderId="24" xfId="47" applyNumberFormat="1" applyFont="1" applyBorder="1" applyAlignment="1" applyProtection="1">
      <alignment horizontal="left"/>
      <protection locked="0"/>
    </xf>
    <xf numFmtId="0" fontId="11" fillId="6" borderId="25" xfId="25" applyFont="1" applyFill="1" applyBorder="1" applyAlignment="1">
      <alignment horizontal="center" vertical="center" wrapText="1"/>
    </xf>
    <xf numFmtId="4" fontId="14" fillId="5" borderId="13" xfId="9" applyNumberFormat="1" applyFont="1" applyFill="1" applyBorder="1" applyAlignment="1" applyProtection="1">
      <alignment horizontal="right" vertical="top" shrinkToFit="1"/>
    </xf>
    <xf numFmtId="1" fontId="8" fillId="0" borderId="2" xfId="8" applyNumberFormat="1" applyFont="1" applyProtection="1">
      <alignment horizontal="center" vertical="top" shrinkToFit="1"/>
    </xf>
    <xf numFmtId="0" fontId="14" fillId="0" borderId="2" xfId="7" applyNumberFormat="1" applyFont="1" applyProtection="1">
      <alignment vertical="top" wrapText="1"/>
    </xf>
    <xf numFmtId="1" fontId="4" fillId="0" borderId="2" xfId="8" applyNumberFormat="1" applyFont="1" applyProtection="1">
      <alignment horizontal="center" vertical="top" shrinkToFit="1"/>
    </xf>
    <xf numFmtId="0" fontId="0" fillId="5" borderId="0" xfId="0" applyFill="1" applyAlignment="1" applyProtection="1">
      <alignment vertical="top"/>
      <protection locked="0"/>
    </xf>
    <xf numFmtId="4" fontId="14" fillId="0" borderId="3" xfId="2" applyNumberFormat="1" applyFont="1" applyBorder="1" applyAlignment="1" applyProtection="1">
      <alignment vertical="top"/>
    </xf>
    <xf numFmtId="1" fontId="2" fillId="0" borderId="2" xfId="8" applyNumberFormat="1" applyProtection="1">
      <alignment horizontal="center" vertical="top" shrinkToFit="1"/>
    </xf>
    <xf numFmtId="1" fontId="14" fillId="0" borderId="2" xfId="8" applyNumberFormat="1" applyFont="1" applyProtection="1">
      <alignment horizontal="center" vertical="top" shrinkToFit="1"/>
    </xf>
    <xf numFmtId="0" fontId="8" fillId="0" borderId="2" xfId="7" applyNumberFormat="1" applyFont="1" applyProtection="1">
      <alignment vertical="top" wrapText="1"/>
    </xf>
    <xf numFmtId="0" fontId="16" fillId="5" borderId="4" xfId="7" applyNumberFormat="1" applyFont="1" applyFill="1" applyBorder="1" applyAlignment="1" applyProtection="1">
      <alignment horizontal="justify" vertical="top" wrapText="1"/>
    </xf>
    <xf numFmtId="0" fontId="8" fillId="5" borderId="3" xfId="7" applyNumberFormat="1" applyFont="1" applyFill="1" applyBorder="1" applyAlignment="1" applyProtection="1">
      <alignment horizontal="justify" vertical="top" wrapText="1"/>
    </xf>
    <xf numFmtId="49" fontId="8" fillId="5" borderId="3" xfId="8" applyNumberFormat="1" applyFont="1" applyFill="1" applyBorder="1" applyAlignment="1" applyProtection="1">
      <alignment horizontal="center" vertical="top" shrinkToFit="1"/>
    </xf>
    <xf numFmtId="0" fontId="8" fillId="5" borderId="11" xfId="7" applyNumberFormat="1" applyFont="1" applyFill="1" applyBorder="1" applyAlignment="1" applyProtection="1">
      <alignment horizontal="justify" vertical="top" wrapText="1"/>
    </xf>
    <xf numFmtId="0" fontId="16" fillId="0" borderId="4" xfId="7" applyNumberFormat="1" applyFont="1" applyBorder="1" applyAlignment="1" applyProtection="1">
      <alignment horizontal="justify" vertical="top" wrapText="1"/>
    </xf>
    <xf numFmtId="49" fontId="16" fillId="0" borderId="4" xfId="8" applyNumberFormat="1" applyFont="1" applyBorder="1" applyAlignment="1" applyProtection="1">
      <alignment horizontal="center" vertical="top" shrinkToFit="1"/>
    </xf>
    <xf numFmtId="1" fontId="8" fillId="0" borderId="4" xfId="8" applyNumberFormat="1" applyFont="1" applyBorder="1" applyAlignment="1" applyProtection="1">
      <alignment horizontal="center" vertical="top" shrinkToFit="1"/>
    </xf>
    <xf numFmtId="1" fontId="8" fillId="5" borderId="11" xfId="8" applyNumberFormat="1" applyFont="1" applyFill="1" applyBorder="1" applyAlignment="1" applyProtection="1">
      <alignment horizontal="center" vertical="top" shrinkToFit="1"/>
    </xf>
    <xf numFmtId="1" fontId="8" fillId="5" borderId="18" xfId="8" applyNumberFormat="1" applyFont="1" applyFill="1" applyBorder="1" applyAlignment="1" applyProtection="1">
      <alignment horizontal="center" vertical="top" shrinkToFit="1"/>
    </xf>
    <xf numFmtId="0" fontId="15" fillId="0" borderId="3" xfId="0" applyFont="1" applyBorder="1" applyProtection="1">
      <protection locked="0"/>
    </xf>
    <xf numFmtId="0" fontId="43" fillId="5" borderId="11" xfId="120" applyNumberFormat="1" applyFont="1" applyFill="1" applyBorder="1" applyAlignment="1" applyProtection="1">
      <alignment horizontal="right" vertical="top" wrapText="1"/>
    </xf>
    <xf numFmtId="1" fontId="20" fillId="0" borderId="13" xfId="8" applyNumberFormat="1" applyFont="1" applyBorder="1" applyAlignment="1" applyProtection="1">
      <alignment horizontal="center" vertical="top" shrinkToFit="1"/>
    </xf>
    <xf numFmtId="1" fontId="20" fillId="5" borderId="13" xfId="8" applyNumberFormat="1" applyFont="1" applyFill="1" applyBorder="1" applyAlignment="1" applyProtection="1">
      <alignment horizontal="center" vertical="top" shrinkToFit="1"/>
    </xf>
    <xf numFmtId="4" fontId="20" fillId="5" borderId="13" xfId="9" applyNumberFormat="1" applyFont="1" applyFill="1" applyBorder="1" applyAlignment="1" applyProtection="1">
      <alignment horizontal="right" vertical="top" shrinkToFit="1"/>
    </xf>
    <xf numFmtId="4" fontId="20" fillId="5" borderId="11" xfId="9" applyNumberFormat="1" applyFont="1" applyFill="1" applyBorder="1" applyAlignment="1" applyProtection="1">
      <alignment horizontal="right" vertical="top" shrinkToFit="1"/>
    </xf>
    <xf numFmtId="1" fontId="8" fillId="0" borderId="3" xfId="8" applyNumberFormat="1" applyFont="1" applyBorder="1" applyAlignment="1" applyProtection="1">
      <alignment horizontal="center" vertical="top" shrinkToFit="1"/>
    </xf>
    <xf numFmtId="1" fontId="20" fillId="5" borderId="11" xfId="8" applyNumberFormat="1" applyFont="1" applyFill="1" applyBorder="1" applyAlignment="1" applyProtection="1">
      <alignment horizontal="center" vertical="top" shrinkToFit="1"/>
    </xf>
    <xf numFmtId="4" fontId="20" fillId="5" borderId="30" xfId="9" applyNumberFormat="1" applyFont="1" applyFill="1" applyBorder="1" applyAlignment="1" applyProtection="1">
      <alignment horizontal="right" vertical="top" shrinkToFit="1"/>
    </xf>
    <xf numFmtId="0" fontId="8" fillId="0" borderId="4" xfId="7" applyNumberFormat="1" applyFont="1" applyBorder="1" applyAlignment="1" applyProtection="1">
      <alignment horizontal="justify" vertical="top" wrapText="1"/>
    </xf>
    <xf numFmtId="0" fontId="16" fillId="0" borderId="3" xfId="7" applyNumberFormat="1" applyFont="1" applyBorder="1" applyAlignment="1" applyProtection="1">
      <alignment horizontal="justify" vertical="top" wrapText="1"/>
    </xf>
    <xf numFmtId="1" fontId="16" fillId="0" borderId="3" xfId="8" applyNumberFormat="1" applyFont="1" applyBorder="1" applyAlignment="1" applyProtection="1">
      <alignment horizontal="center" vertical="top" shrinkToFit="1"/>
    </xf>
    <xf numFmtId="0" fontId="16" fillId="5" borderId="5" xfId="7" applyNumberFormat="1" applyFont="1" applyFill="1" applyBorder="1" applyAlignment="1" applyProtection="1">
      <alignment horizontal="justify" vertical="top" wrapText="1"/>
    </xf>
    <xf numFmtId="0" fontId="21" fillId="0" borderId="1" xfId="140" applyNumberFormat="1" applyFont="1" applyBorder="1" applyAlignment="1" applyProtection="1">
      <alignment horizontal="center" wrapText="1"/>
      <protection locked="0"/>
    </xf>
    <xf numFmtId="0" fontId="11" fillId="0" borderId="1" xfId="140" applyNumberFormat="1" applyFont="1" applyBorder="1" applyAlignment="1" applyProtection="1">
      <alignment horizontal="center" wrapText="1"/>
      <protection locked="0"/>
    </xf>
    <xf numFmtId="0" fontId="11" fillId="0" borderId="3" xfId="25" applyFont="1" applyBorder="1" applyAlignment="1">
      <alignment horizontal="center" vertical="center" wrapText="1"/>
    </xf>
    <xf numFmtId="0" fontId="28" fillId="6" borderId="32" xfId="46" applyNumberFormat="1" applyFont="1" applyFill="1" applyBorder="1" applyAlignment="1" applyProtection="1">
      <alignment horizontal="justify" vertical="top" wrapText="1"/>
    </xf>
    <xf numFmtId="49" fontId="11" fillId="6" borderId="32" xfId="47" applyNumberFormat="1" applyFont="1" applyFill="1" applyBorder="1" applyProtection="1">
      <alignment horizontal="center" vertical="top" shrinkToFit="1"/>
    </xf>
    <xf numFmtId="4" fontId="11" fillId="6" borderId="32" xfId="48" applyNumberFormat="1" applyFont="1" applyFill="1" applyBorder="1" applyProtection="1">
      <alignment horizontal="right" vertical="top" shrinkToFit="1"/>
    </xf>
    <xf numFmtId="164" fontId="12" fillId="0" borderId="32" xfId="25" applyNumberFormat="1" applyFont="1" applyBorder="1" applyAlignment="1" applyProtection="1">
      <alignment vertical="top"/>
      <protection locked="0"/>
    </xf>
    <xf numFmtId="0" fontId="8" fillId="28" borderId="13" xfId="151" applyNumberFormat="1" applyFont="1" applyFill="1" applyBorder="1" applyAlignment="1" applyProtection="1">
      <alignment horizontal="justify" vertical="top" wrapText="1"/>
    </xf>
    <xf numFmtId="1" fontId="8" fillId="5" borderId="13" xfId="45" applyNumberFormat="1" applyFont="1" applyFill="1" applyBorder="1" applyAlignment="1" applyProtection="1">
      <alignment horizontal="justify" vertical="top" shrinkToFit="1"/>
    </xf>
    <xf numFmtId="0" fontId="14" fillId="28" borderId="3" xfId="151" applyNumberFormat="1" applyFont="1" applyFill="1" applyBorder="1" applyAlignment="1" applyProtection="1">
      <alignment horizontal="justify" vertical="top" wrapText="1"/>
    </xf>
    <xf numFmtId="49" fontId="14" fillId="5" borderId="3" xfId="45" applyNumberFormat="1" applyFont="1" applyFill="1" applyBorder="1" applyAlignment="1" applyProtection="1">
      <alignment horizontal="center" vertical="top" shrinkToFit="1"/>
    </xf>
    <xf numFmtId="4" fontId="11" fillId="6" borderId="31" xfId="48" applyNumberFormat="1" applyFont="1" applyFill="1" applyBorder="1" applyProtection="1">
      <alignment horizontal="right" vertical="top" shrinkToFit="1"/>
    </xf>
    <xf numFmtId="0" fontId="8" fillId="28" borderId="3" xfId="151" applyNumberFormat="1" applyFont="1" applyFill="1" applyBorder="1" applyAlignment="1" applyProtection="1">
      <alignment horizontal="justify" vertical="top" wrapText="1"/>
    </xf>
    <xf numFmtId="1" fontId="8" fillId="5" borderId="3" xfId="45" applyNumberFormat="1" applyFont="1" applyFill="1" applyBorder="1" applyAlignment="1" applyProtection="1">
      <alignment horizontal="justify" vertical="top" shrinkToFit="1"/>
    </xf>
    <xf numFmtId="0" fontId="8" fillId="28" borderId="2" xfId="151" applyNumberFormat="1" applyFont="1" applyFill="1" applyBorder="1" applyAlignment="1" applyProtection="1">
      <alignment horizontal="justify" vertical="top" wrapText="1"/>
    </xf>
    <xf numFmtId="1" fontId="8" fillId="5" borderId="2" xfId="45" applyNumberFormat="1" applyFont="1" applyFill="1" applyBorder="1" applyAlignment="1" applyProtection="1">
      <alignment horizontal="center" vertical="top" shrinkToFit="1"/>
    </xf>
    <xf numFmtId="0" fontId="29" fillId="6" borderId="25" xfId="46" applyNumberFormat="1" applyFont="1" applyFill="1" applyBorder="1" applyAlignment="1" applyProtection="1">
      <alignment horizontal="justify" vertical="top" wrapText="1"/>
    </xf>
    <xf numFmtId="0" fontId="29" fillId="6" borderId="3" xfId="46" applyNumberFormat="1" applyFont="1" applyFill="1" applyBorder="1" applyAlignment="1" applyProtection="1">
      <alignment horizontal="justify" vertical="top" wrapText="1"/>
    </xf>
    <xf numFmtId="49" fontId="30" fillId="6" borderId="1" xfId="47" applyNumberFormat="1" applyFont="1" applyFill="1" applyBorder="1" applyProtection="1">
      <alignment horizontal="center" vertical="top" shrinkToFit="1"/>
    </xf>
    <xf numFmtId="0" fontId="8" fillId="28" borderId="4" xfId="151" applyNumberFormat="1" applyFont="1" applyFill="1" applyBorder="1" applyAlignment="1" applyProtection="1">
      <alignment horizontal="justify" vertical="top" wrapText="1"/>
    </xf>
    <xf numFmtId="4" fontId="9" fillId="0" borderId="24" xfId="25" applyNumberFormat="1" applyFont="1" applyBorder="1" applyAlignment="1" applyProtection="1">
      <alignment vertical="top" shrinkToFit="1"/>
      <protection locked="0"/>
    </xf>
    <xf numFmtId="0" fontId="14" fillId="5" borderId="2" xfId="152" applyNumberFormat="1" applyFont="1" applyFill="1" applyAlignment="1" applyProtection="1">
      <alignment horizontal="justify" vertical="top" wrapText="1"/>
    </xf>
    <xf numFmtId="1" fontId="22" fillId="0" borderId="2" xfId="153" applyNumberFormat="1" applyFont="1" applyProtection="1">
      <alignment horizontal="center" vertical="top" shrinkToFit="1"/>
    </xf>
    <xf numFmtId="0" fontId="8" fillId="0" borderId="2" xfId="152" applyNumberFormat="1" applyFont="1" applyAlignment="1" applyProtection="1">
      <alignment horizontal="justify" vertical="top" wrapText="1"/>
    </xf>
    <xf numFmtId="1" fontId="18" fillId="0" borderId="2" xfId="153" applyNumberFormat="1" applyFont="1" applyProtection="1">
      <alignment horizontal="center" vertical="top" shrinkToFit="1"/>
    </xf>
    <xf numFmtId="49" fontId="30" fillId="7" borderId="24" xfId="47" applyNumberFormat="1" applyFont="1" applyFill="1" applyBorder="1" applyAlignment="1" applyProtection="1">
      <alignment horizontal="center" vertical="top"/>
    </xf>
    <xf numFmtId="4" fontId="30" fillId="7" borderId="24" xfId="48" applyNumberFormat="1" applyFont="1" applyFill="1" applyBorder="1" applyProtection="1">
      <alignment horizontal="right" vertical="top" shrinkToFit="1"/>
    </xf>
    <xf numFmtId="1" fontId="8" fillId="0" borderId="2" xfId="153" applyNumberFormat="1" applyFont="1" applyAlignment="1" applyProtection="1">
      <alignment horizontal="justify" vertical="top" shrinkToFit="1"/>
    </xf>
    <xf numFmtId="0" fontId="14" fillId="28" borderId="2" xfId="151" applyNumberFormat="1" applyFont="1" applyFill="1" applyBorder="1" applyAlignment="1" applyProtection="1">
      <alignment horizontal="justify" vertical="top" wrapText="1"/>
    </xf>
    <xf numFmtId="1" fontId="14" fillId="5" borderId="2" xfId="45" applyNumberFormat="1" applyFont="1" applyFill="1" applyBorder="1" applyAlignment="1" applyProtection="1">
      <alignment horizontal="center" vertical="top" shrinkToFit="1"/>
    </xf>
    <xf numFmtId="0" fontId="14" fillId="28" borderId="2" xfId="151" applyNumberFormat="1" applyFont="1" applyFill="1" applyBorder="1" applyAlignment="1" applyProtection="1">
      <alignment vertical="top" wrapText="1"/>
    </xf>
    <xf numFmtId="165" fontId="11" fillId="6" borderId="24" xfId="48" applyNumberFormat="1" applyFont="1" applyFill="1" applyBorder="1" applyProtection="1">
      <alignment horizontal="right" vertical="top" shrinkToFit="1"/>
    </xf>
    <xf numFmtId="0" fontId="8" fillId="28" borderId="2" xfId="151" applyNumberFormat="1" applyFont="1" applyFill="1" applyBorder="1" applyAlignment="1" applyProtection="1">
      <alignment vertical="top" wrapText="1"/>
    </xf>
    <xf numFmtId="0" fontId="17" fillId="5" borderId="0" xfId="0" applyFont="1" applyFill="1" applyProtection="1">
      <protection locked="0"/>
    </xf>
    <xf numFmtId="4" fontId="14" fillId="5" borderId="9" xfId="9" applyNumberFormat="1" applyFont="1" applyFill="1" applyBorder="1" applyAlignment="1" applyProtection="1">
      <alignment horizontal="right" vertical="top" shrinkToFit="1"/>
    </xf>
    <xf numFmtId="0" fontId="9" fillId="0" borderId="1" xfId="25" applyFont="1" applyProtection="1">
      <protection locked="0"/>
    </xf>
    <xf numFmtId="0" fontId="9" fillId="6" borderId="1" xfId="25" applyFont="1" applyFill="1" applyProtection="1">
      <protection locked="0"/>
    </xf>
    <xf numFmtId="0" fontId="9" fillId="6" borderId="1" xfId="25" applyFont="1" applyFill="1" applyAlignment="1" applyProtection="1">
      <alignment horizontal="justify"/>
      <protection locked="0"/>
    </xf>
    <xf numFmtId="165" fontId="11" fillId="6" borderId="24" xfId="154" applyNumberFormat="1" applyFont="1" applyFill="1" applyProtection="1">
      <alignment horizontal="right" vertical="top" shrinkToFit="1"/>
    </xf>
    <xf numFmtId="4" fontId="11" fillId="6" borderId="24" xfId="155" applyNumberFormat="1" applyFont="1" applyFill="1" applyBorder="1" applyAlignment="1" applyProtection="1">
      <alignment shrinkToFit="1"/>
    </xf>
    <xf numFmtId="4" fontId="11" fillId="6" borderId="24" xfId="157" applyNumberFormat="1" applyFont="1" applyFill="1" applyBorder="1" applyAlignment="1" applyProtection="1">
      <alignment horizontal="right" vertical="top" shrinkToFit="1"/>
    </xf>
    <xf numFmtId="165" fontId="30" fillId="6" borderId="24" xfId="154" applyNumberFormat="1" applyFont="1" applyFill="1" applyProtection="1">
      <alignment horizontal="right" vertical="top" shrinkToFit="1"/>
    </xf>
    <xf numFmtId="4" fontId="30" fillId="6" borderId="24" xfId="154" applyNumberFormat="1" applyFont="1" applyFill="1" applyAlignment="1" applyProtection="1">
      <alignment horizontal="right" vertical="top" shrinkToFit="1"/>
    </xf>
    <xf numFmtId="1" fontId="30" fillId="6" borderId="24" xfId="158" applyNumberFormat="1" applyFont="1" applyFill="1" applyProtection="1">
      <alignment horizontal="center" vertical="top" shrinkToFit="1"/>
    </xf>
    <xf numFmtId="0" fontId="30" fillId="6" borderId="24" xfId="159" applyNumberFormat="1" applyFont="1" applyFill="1" applyAlignment="1" applyProtection="1">
      <alignment horizontal="justify" vertical="top" wrapText="1"/>
    </xf>
    <xf numFmtId="4" fontId="11" fillId="6" borderId="24" xfId="154" applyNumberFormat="1" applyFont="1" applyFill="1" applyAlignment="1" applyProtection="1">
      <alignment horizontal="right" vertical="top" shrinkToFit="1"/>
    </xf>
    <xf numFmtId="1" fontId="11" fillId="6" borderId="24" xfId="158" applyNumberFormat="1" applyFont="1" applyFill="1" applyProtection="1">
      <alignment horizontal="center" vertical="top" shrinkToFit="1"/>
    </xf>
    <xf numFmtId="0" fontId="11" fillId="6" borderId="24" xfId="159" applyNumberFormat="1" applyFont="1" applyFill="1" applyAlignment="1" applyProtection="1">
      <alignment horizontal="justify" vertical="top" wrapText="1"/>
    </xf>
    <xf numFmtId="0" fontId="33" fillId="6" borderId="24" xfId="156" applyNumberFormat="1" applyFont="1" applyFill="1" applyBorder="1" applyAlignment="1">
      <alignment horizontal="left"/>
    </xf>
    <xf numFmtId="0" fontId="33" fillId="6" borderId="24" xfId="156" applyNumberFormat="1" applyFont="1" applyFill="1" applyBorder="1" applyAlignment="1" applyProtection="1">
      <alignment horizontal="left"/>
      <protection locked="0"/>
    </xf>
    <xf numFmtId="49" fontId="30" fillId="6" borderId="24" xfId="158" applyNumberFormat="1" applyFont="1" applyFill="1" applyProtection="1">
      <alignment horizontal="center" vertical="top" shrinkToFit="1"/>
    </xf>
    <xf numFmtId="4" fontId="11" fillId="6" borderId="35" xfId="154" applyNumberFormat="1" applyFont="1" applyFill="1" applyBorder="1" applyAlignment="1" applyProtection="1">
      <alignment horizontal="right" vertical="top" shrinkToFit="1"/>
    </xf>
    <xf numFmtId="1" fontId="30" fillId="0" borderId="24" xfId="160" applyNumberFormat="1" applyFont="1" applyProtection="1">
      <alignment horizontal="center" vertical="top" shrinkToFit="1"/>
    </xf>
    <xf numFmtId="0" fontId="30" fillId="0" borderId="24" xfId="161" applyNumberFormat="1" applyFont="1" applyAlignment="1" applyProtection="1">
      <alignment horizontal="justify" vertical="top" wrapText="1"/>
    </xf>
    <xf numFmtId="1" fontId="8" fillId="0" borderId="2" xfId="162" applyNumberFormat="1" applyFont="1" applyBorder="1" applyAlignment="1" applyProtection="1">
      <alignment horizontal="center" vertical="top" shrinkToFit="1"/>
    </xf>
    <xf numFmtId="0" fontId="8" fillId="0" borderId="2" xfId="163" applyNumberFormat="1" applyFont="1" applyBorder="1" applyAlignment="1" applyProtection="1">
      <alignment horizontal="justify" vertical="top" wrapText="1"/>
    </xf>
    <xf numFmtId="49" fontId="11" fillId="6" borderId="24" xfId="158" applyNumberFormat="1" applyFont="1" applyFill="1" applyProtection="1">
      <alignment horizontal="center" vertical="top" shrinkToFit="1"/>
    </xf>
    <xf numFmtId="1" fontId="11" fillId="0" borderId="24" xfId="160" applyNumberFormat="1" applyFont="1" applyProtection="1">
      <alignment horizontal="center" vertical="top" shrinkToFit="1"/>
    </xf>
    <xf numFmtId="0" fontId="11" fillId="0" borderId="24" xfId="161" applyNumberFormat="1" applyFont="1" applyAlignment="1" applyProtection="1">
      <alignment horizontal="justify" vertical="top" wrapText="1"/>
    </xf>
    <xf numFmtId="4" fontId="30" fillId="6" borderId="36" xfId="154" applyNumberFormat="1" applyFont="1" applyFill="1" applyBorder="1" applyAlignment="1" applyProtection="1">
      <alignment horizontal="right" vertical="top" shrinkToFit="1"/>
    </xf>
    <xf numFmtId="1" fontId="30" fillId="0" borderId="24" xfId="158" applyNumberFormat="1" applyFont="1" applyProtection="1">
      <alignment horizontal="center" vertical="top" shrinkToFit="1"/>
    </xf>
    <xf numFmtId="0" fontId="30" fillId="0" borderId="24" xfId="159" applyNumberFormat="1" applyFont="1" applyAlignment="1" applyProtection="1">
      <alignment horizontal="justify" vertical="top" wrapText="1"/>
    </xf>
    <xf numFmtId="165" fontId="30" fillId="6" borderId="37" xfId="154" applyNumberFormat="1" applyFont="1" applyFill="1" applyBorder="1" applyProtection="1">
      <alignment horizontal="right" vertical="top" shrinkToFit="1"/>
    </xf>
    <xf numFmtId="4" fontId="30" fillId="6" borderId="38" xfId="154" applyNumberFormat="1" applyFont="1" applyFill="1" applyBorder="1" applyAlignment="1" applyProtection="1">
      <alignment horizontal="right" vertical="top" shrinkToFit="1"/>
    </xf>
    <xf numFmtId="4" fontId="30" fillId="6" borderId="37" xfId="154" applyNumberFormat="1" applyFont="1" applyFill="1" applyBorder="1" applyAlignment="1" applyProtection="1">
      <alignment horizontal="right" vertical="top" shrinkToFit="1"/>
    </xf>
    <xf numFmtId="1" fontId="30" fillId="0" borderId="37" xfId="158" applyNumberFormat="1" applyFont="1" applyBorder="1" applyProtection="1">
      <alignment horizontal="center" vertical="top" shrinkToFit="1"/>
    </xf>
    <xf numFmtId="0" fontId="30" fillId="6" borderId="37" xfId="159" applyNumberFormat="1" applyFont="1" applyFill="1" applyBorder="1" applyAlignment="1" applyProtection="1">
      <alignment horizontal="justify" vertical="top" wrapText="1"/>
    </xf>
    <xf numFmtId="4" fontId="30" fillId="0" borderId="24" xfId="155" applyNumberFormat="1" applyFont="1" applyBorder="1" applyAlignment="1" applyProtection="1">
      <alignment vertical="top" shrinkToFit="1"/>
    </xf>
    <xf numFmtId="4" fontId="30" fillId="6" borderId="24" xfId="154" applyNumberFormat="1" applyFont="1" applyFill="1" applyBorder="1" applyAlignment="1" applyProtection="1">
      <alignment horizontal="right" vertical="top" shrinkToFit="1"/>
    </xf>
    <xf numFmtId="4" fontId="30" fillId="6" borderId="35" xfId="154" applyNumberFormat="1" applyFont="1" applyFill="1" applyBorder="1" applyAlignment="1" applyProtection="1">
      <alignment horizontal="right" vertical="top" shrinkToFit="1"/>
    </xf>
    <xf numFmtId="4" fontId="30" fillId="6" borderId="25" xfId="154" applyNumberFormat="1" applyFont="1" applyFill="1" applyBorder="1" applyAlignment="1" applyProtection="1">
      <alignment horizontal="right" vertical="top" shrinkToFit="1"/>
    </xf>
    <xf numFmtId="4" fontId="30" fillId="6" borderId="24" xfId="154" applyNumberFormat="1" applyFont="1" applyFill="1" applyProtection="1">
      <alignment horizontal="right" vertical="top" shrinkToFit="1"/>
    </xf>
    <xf numFmtId="49" fontId="30" fillId="0" borderId="24" xfId="158" applyNumberFormat="1" applyFont="1" applyProtection="1">
      <alignment horizontal="center" vertical="top" shrinkToFit="1"/>
    </xf>
    <xf numFmtId="4" fontId="11" fillId="6" borderId="24" xfId="154" applyNumberFormat="1" applyFont="1" applyFill="1" applyProtection="1">
      <alignment horizontal="right" vertical="top" shrinkToFit="1"/>
    </xf>
    <xf numFmtId="0" fontId="10" fillId="6" borderId="1" xfId="25" applyFill="1" applyBorder="1" applyProtection="1">
      <protection locked="0"/>
    </xf>
    <xf numFmtId="0" fontId="10" fillId="0" borderId="1" xfId="25" applyBorder="1" applyProtection="1">
      <protection locked="0"/>
    </xf>
    <xf numFmtId="0" fontId="9" fillId="0" borderId="1" xfId="25" applyFont="1" applyBorder="1" applyProtection="1">
      <protection locked="0"/>
    </xf>
    <xf numFmtId="0" fontId="30" fillId="0" borderId="1" xfId="162" applyFont="1" applyBorder="1" applyAlignment="1">
      <alignment horizontal="right"/>
    </xf>
    <xf numFmtId="4" fontId="8" fillId="5" borderId="19" xfId="9" applyNumberFormat="1" applyFont="1" applyFill="1" applyBorder="1" applyAlignment="1" applyProtection="1">
      <alignment horizontal="right" vertical="top" shrinkToFit="1"/>
    </xf>
    <xf numFmtId="1" fontId="20" fillId="5" borderId="4" xfId="8" applyNumberFormat="1" applyFont="1" applyFill="1" applyBorder="1" applyAlignment="1" applyProtection="1">
      <alignment horizontal="center" vertical="top" shrinkToFit="1"/>
    </xf>
    <xf numFmtId="4" fontId="20" fillId="5" borderId="4" xfId="9" applyNumberFormat="1" applyFont="1" applyFill="1" applyBorder="1" applyAlignment="1" applyProtection="1">
      <alignment horizontal="right" vertical="top" shrinkToFit="1"/>
    </xf>
    <xf numFmtId="1" fontId="18" fillId="5" borderId="3" xfId="8" applyNumberFormat="1" applyFont="1" applyFill="1" applyBorder="1" applyAlignment="1" applyProtection="1">
      <alignment horizontal="center" vertical="top" wrapText="1" shrinkToFit="1"/>
    </xf>
    <xf numFmtId="165" fontId="30" fillId="5" borderId="24" xfId="117" applyNumberFormat="1" applyFont="1" applyFill="1" applyBorder="1" applyAlignment="1" applyProtection="1">
      <alignment horizontal="right" vertical="top" shrinkToFit="1"/>
    </xf>
    <xf numFmtId="0" fontId="14" fillId="29" borderId="2" xfId="151" applyNumberFormat="1" applyFont="1" applyFill="1" applyBorder="1" applyAlignment="1" applyProtection="1">
      <alignment horizontal="justify" vertical="top" wrapText="1"/>
    </xf>
    <xf numFmtId="49" fontId="11" fillId="30" borderId="24" xfId="117" applyNumberFormat="1" applyFont="1" applyFill="1" applyBorder="1" applyProtection="1">
      <alignment horizontal="center" vertical="top" shrinkToFit="1"/>
    </xf>
    <xf numFmtId="165" fontId="11" fillId="8" borderId="24" xfId="117" applyNumberFormat="1" applyFont="1" applyFill="1" applyBorder="1" applyAlignment="1" applyProtection="1">
      <alignment horizontal="right" vertical="top" shrinkToFit="1"/>
    </xf>
    <xf numFmtId="0" fontId="57" fillId="0" borderId="1" xfId="43" applyNumberFormat="1" applyFont="1" applyBorder="1" applyAlignment="1" applyProtection="1">
      <alignment horizontal="center" wrapText="1"/>
    </xf>
    <xf numFmtId="0" fontId="13" fillId="7" borderId="3" xfId="25" applyFont="1" applyFill="1" applyBorder="1" applyAlignment="1">
      <alignment horizontal="center" vertical="top" wrapText="1"/>
    </xf>
    <xf numFmtId="0" fontId="12" fillId="0" borderId="3" xfId="25" applyFont="1" applyBorder="1" applyAlignment="1">
      <alignment horizontal="center" vertical="top" wrapText="1"/>
    </xf>
    <xf numFmtId="0" fontId="12" fillId="6" borderId="3" xfId="25" applyFont="1" applyFill="1" applyBorder="1" applyAlignment="1">
      <alignment horizontal="center" vertical="top" wrapText="1"/>
    </xf>
    <xf numFmtId="0" fontId="16" fillId="8" borderId="2" xfId="11" applyNumberFormat="1" applyFont="1" applyFill="1" applyAlignment="1" applyProtection="1">
      <alignment horizontal="left" vertical="top"/>
    </xf>
    <xf numFmtId="0" fontId="16" fillId="8" borderId="2" xfId="11" applyFont="1" applyFill="1" applyAlignment="1">
      <alignment horizontal="left" vertical="top"/>
    </xf>
    <xf numFmtId="0" fontId="11" fillId="6" borderId="3" xfId="25" applyFont="1" applyFill="1" applyBorder="1" applyAlignment="1">
      <alignment horizontal="center" vertical="top" wrapText="1"/>
    </xf>
    <xf numFmtId="0" fontId="12" fillId="5" borderId="3" xfId="25" applyFont="1" applyFill="1" applyBorder="1" applyAlignment="1">
      <alignment horizontal="center" vertical="top" wrapText="1"/>
    </xf>
    <xf numFmtId="0" fontId="11" fillId="6" borderId="24" xfId="25" applyFont="1" applyFill="1" applyBorder="1" applyAlignment="1">
      <alignment horizontal="center" vertical="center" wrapText="1"/>
    </xf>
    <xf numFmtId="0" fontId="11" fillId="6" borderId="25" xfId="25" applyFont="1" applyFill="1" applyBorder="1" applyAlignment="1">
      <alignment horizontal="center" vertical="center" wrapText="1"/>
    </xf>
    <xf numFmtId="0" fontId="33" fillId="6" borderId="24" xfId="156" applyNumberFormat="1" applyFont="1" applyFill="1" applyBorder="1" applyAlignment="1" applyProtection="1">
      <alignment horizontal="left"/>
      <protection locked="0"/>
    </xf>
    <xf numFmtId="0" fontId="33" fillId="6" borderId="24" xfId="156" applyNumberFormat="1" applyFont="1" applyFill="1" applyBorder="1" applyAlignment="1" applyProtection="1">
      <alignment horizontal="left" wrapText="1"/>
      <protection locked="0"/>
    </xf>
    <xf numFmtId="0" fontId="33" fillId="6" borderId="24" xfId="156" applyNumberFormat="1" applyFont="1" applyFill="1" applyBorder="1" applyAlignment="1" applyProtection="1">
      <alignment horizontal="left" shrinkToFit="1"/>
      <protection locked="0"/>
    </xf>
    <xf numFmtId="0" fontId="11" fillId="0" borderId="1" xfId="164" applyNumberFormat="1" applyFont="1" applyBorder="1" applyAlignment="1" applyProtection="1">
      <alignment horizontal="center" wrapText="1"/>
      <protection locked="0"/>
    </xf>
    <xf numFmtId="0" fontId="11" fillId="0" borderId="1" xfId="164" applyNumberFormat="1" applyFont="1" applyBorder="1" applyAlignment="1" applyProtection="1">
      <alignment horizontal="center" wrapText="1"/>
    </xf>
    <xf numFmtId="0" fontId="11" fillId="6" borderId="24" xfId="157" applyNumberFormat="1" applyFont="1" applyFill="1" applyBorder="1" applyAlignment="1" applyProtection="1">
      <alignment horizontal="center" vertical="center" wrapText="1"/>
    </xf>
    <xf numFmtId="0" fontId="26" fillId="0" borderId="3" xfId="25" applyFont="1" applyBorder="1" applyAlignment="1" applyProtection="1">
      <alignment horizontal="center" vertical="center" wrapText="1"/>
      <protection locked="0"/>
    </xf>
    <xf numFmtId="0" fontId="28" fillId="0" borderId="24" xfId="47" applyNumberFormat="1" applyFont="1" applyBorder="1" applyAlignment="1" applyProtection="1">
      <alignment horizontal="left"/>
      <protection locked="0"/>
    </xf>
    <xf numFmtId="0" fontId="36" fillId="6" borderId="24" xfId="46" applyNumberFormat="1" applyFont="1" applyFill="1" applyBorder="1" applyAlignment="1" applyProtection="1">
      <alignment horizontal="justify" vertical="top" wrapText="1"/>
    </xf>
    <xf numFmtId="0" fontId="11" fillId="6" borderId="26" xfId="54" applyNumberFormat="1" applyFont="1" applyFill="1" applyBorder="1" applyProtection="1">
      <alignment horizontal="right"/>
    </xf>
    <xf numFmtId="0" fontId="11" fillId="0" borderId="1" xfId="140" applyNumberFormat="1" applyFont="1" applyBorder="1" applyAlignment="1" applyProtection="1">
      <alignment horizontal="center" wrapText="1"/>
      <protection locked="0"/>
    </xf>
    <xf numFmtId="0" fontId="24" fillId="0" borderId="1" xfId="140" applyNumberFormat="1" applyFont="1" applyBorder="1" applyProtection="1">
      <alignment horizontal="center"/>
    </xf>
    <xf numFmtId="0" fontId="11" fillId="0" borderId="3" xfId="44" applyNumberFormat="1" applyFont="1" applyBorder="1" applyAlignment="1" applyProtection="1">
      <alignment horizontal="center" vertical="center" wrapText="1"/>
    </xf>
    <xf numFmtId="49" fontId="11" fillId="0" borderId="11" xfId="44" applyNumberFormat="1" applyFont="1" applyBorder="1" applyAlignment="1" applyProtection="1">
      <alignment horizontal="center" vertical="center" wrapText="1"/>
    </xf>
    <xf numFmtId="49" fontId="11" fillId="0" borderId="12" xfId="44" applyNumberFormat="1" applyFont="1" applyBorder="1" applyAlignment="1" applyProtection="1">
      <alignment horizontal="center" vertical="center" wrapText="1"/>
    </xf>
    <xf numFmtId="0" fontId="11" fillId="0" borderId="3" xfId="25" applyFont="1" applyBorder="1" applyAlignment="1">
      <alignment horizontal="center" vertical="center" wrapText="1"/>
    </xf>
    <xf numFmtId="0" fontId="12" fillId="0" borderId="3" xfId="25" applyFont="1" applyBorder="1" applyAlignment="1" applyProtection="1">
      <alignment horizontal="center" vertical="center"/>
      <protection locked="0"/>
    </xf>
    <xf numFmtId="0" fontId="33" fillId="5" borderId="24" xfId="143" applyNumberFormat="1" applyFont="1" applyFill="1" applyBorder="1" applyAlignment="1" applyProtection="1">
      <alignment horizontal="justify"/>
      <protection locked="0"/>
    </xf>
    <xf numFmtId="0" fontId="11" fillId="27" borderId="24" xfId="143" applyNumberFormat="1" applyFont="1" applyFill="1" applyBorder="1" applyProtection="1">
      <alignment horizontal="left"/>
    </xf>
    <xf numFmtId="0" fontId="12" fillId="5" borderId="24" xfId="25" applyFont="1" applyFill="1" applyBorder="1" applyAlignment="1">
      <alignment horizontal="center" vertical="center" wrapText="1"/>
    </xf>
    <xf numFmtId="0" fontId="12" fillId="0" borderId="24" xfId="25" applyFont="1" applyBorder="1" applyAlignment="1">
      <alignment horizontal="center" vertical="center" wrapText="1"/>
    </xf>
    <xf numFmtId="0" fontId="21" fillId="5" borderId="1" xfId="140" applyNumberFormat="1" applyFont="1" applyFill="1" applyBorder="1" applyAlignment="1" applyProtection="1">
      <alignment horizontal="center" wrapText="1"/>
      <protection locked="0"/>
    </xf>
    <xf numFmtId="0" fontId="12" fillId="6" borderId="25" xfId="25" applyFont="1" applyFill="1" applyBorder="1" applyAlignment="1">
      <alignment horizontal="center" vertical="center" wrapText="1"/>
    </xf>
    <xf numFmtId="0" fontId="12" fillId="6" borderId="31" xfId="25" applyFont="1" applyFill="1" applyBorder="1" applyAlignment="1">
      <alignment horizontal="center" vertical="center" wrapText="1"/>
    </xf>
    <xf numFmtId="0" fontId="21" fillId="0" borderId="1" xfId="69" applyFont="1" applyAlignment="1">
      <alignment horizontal="left" wrapText="1"/>
    </xf>
    <xf numFmtId="0" fontId="30" fillId="5" borderId="3" xfId="69" applyFont="1" applyFill="1" applyBorder="1" applyAlignment="1">
      <alignment horizontal="center" vertical="center" wrapText="1"/>
    </xf>
    <xf numFmtId="0" fontId="30" fillId="0" borderId="3" xfId="69" applyFont="1" applyBorder="1" applyAlignment="1">
      <alignment horizontal="center" vertical="center" wrapText="1"/>
    </xf>
    <xf numFmtId="0" fontId="30" fillId="0" borderId="15" xfId="69" applyFont="1" applyBorder="1" applyAlignment="1">
      <alignment horizontal="center" vertical="center" wrapText="1"/>
    </xf>
    <xf numFmtId="0" fontId="30" fillId="0" borderId="16" xfId="69" applyFont="1" applyBorder="1" applyAlignment="1">
      <alignment horizontal="center" vertical="center" wrapText="1"/>
    </xf>
    <xf numFmtId="0" fontId="30" fillId="0" borderId="11" xfId="69" applyFont="1" applyBorder="1" applyAlignment="1">
      <alignment horizontal="center" vertical="center" wrapText="1"/>
    </xf>
    <xf numFmtId="0" fontId="38" fillId="0" borderId="12" xfId="69" applyBorder="1" applyAlignment="1">
      <alignment horizontal="center" wrapText="1"/>
    </xf>
    <xf numFmtId="0" fontId="39" fillId="0" borderId="15" xfId="69" applyFont="1" applyBorder="1" applyAlignment="1">
      <alignment horizontal="center" vertical="center" wrapText="1"/>
    </xf>
    <xf numFmtId="0" fontId="40" fillId="0" borderId="16" xfId="69" applyFont="1" applyBorder="1" applyAlignment="1">
      <alignment horizontal="center" vertical="center" wrapText="1"/>
    </xf>
    <xf numFmtId="0" fontId="30" fillId="5" borderId="15" xfId="69" applyFont="1" applyFill="1" applyBorder="1" applyAlignment="1">
      <alignment horizontal="center" vertical="center" wrapText="1"/>
    </xf>
    <xf numFmtId="0" fontId="30" fillId="5" borderId="29" xfId="69" applyFont="1" applyFill="1" applyBorder="1" applyAlignment="1">
      <alignment horizontal="center" vertical="center" wrapText="1"/>
    </xf>
    <xf numFmtId="0" fontId="38" fillId="5" borderId="16" xfId="69" applyFill="1" applyBorder="1" applyAlignment="1">
      <alignment horizontal="center" vertical="center" wrapText="1"/>
    </xf>
    <xf numFmtId="0" fontId="30" fillId="5" borderId="16" xfId="69" applyFont="1" applyFill="1" applyBorder="1" applyAlignment="1">
      <alignment horizontal="center" vertical="center" wrapText="1"/>
    </xf>
    <xf numFmtId="4" fontId="30" fillId="0" borderId="1" xfId="69" applyNumberFormat="1" applyFont="1"/>
    <xf numFmtId="1" fontId="8" fillId="0" borderId="17" xfId="8" applyNumberFormat="1" applyFont="1" applyBorder="1" applyAlignment="1" applyProtection="1">
      <alignment horizontal="center" vertical="top" shrinkToFit="1"/>
    </xf>
    <xf numFmtId="1" fontId="20" fillId="0" borderId="7" xfId="8" applyNumberFormat="1" applyFont="1" applyBorder="1" applyAlignment="1" applyProtection="1">
      <alignment horizontal="center" vertical="top" shrinkToFit="1"/>
    </xf>
  </cellXfs>
  <cellStyles count="168">
    <cellStyle name="20% - Акцент1 2 2" xfId="70"/>
    <cellStyle name="20% - Акцент1 2 3" xfId="71"/>
    <cellStyle name="20% - Акцент1 3" xfId="72"/>
    <cellStyle name="20% - Акцент2 2 2" xfId="73"/>
    <cellStyle name="20% - Акцент2 2 3" xfId="74"/>
    <cellStyle name="20% - Акцент2 3" xfId="75"/>
    <cellStyle name="20% - Акцент3 2 2" xfId="76"/>
    <cellStyle name="20% - Акцент3 2 3" xfId="77"/>
    <cellStyle name="20% - Акцент3 3" xfId="78"/>
    <cellStyle name="20% - Акцент4 2 2" xfId="79"/>
    <cellStyle name="20% - Акцент4 2 3" xfId="80"/>
    <cellStyle name="20% - Акцент4 3" xfId="81"/>
    <cellStyle name="20% - Акцент5 2 2" xfId="82"/>
    <cellStyle name="20% - Акцент5 2 3" xfId="83"/>
    <cellStyle name="20% - Акцент5 3" xfId="84"/>
    <cellStyle name="20% - Акцент6 2 2" xfId="85"/>
    <cellStyle name="20% - Акцент6 2 3" xfId="86"/>
    <cellStyle name="20% - Акцент6 3" xfId="87"/>
    <cellStyle name="40% - Акцент1 2 2" xfId="88"/>
    <cellStyle name="40% - Акцент1 2 3" xfId="89"/>
    <cellStyle name="40% - Акцент1 3" xfId="90"/>
    <cellStyle name="40% - Акцент2 2 2" xfId="91"/>
    <cellStyle name="40% - Акцент2 2 3" xfId="92"/>
    <cellStyle name="40% - Акцент2 3" xfId="93"/>
    <cellStyle name="40% - Акцент3 2 2" xfId="94"/>
    <cellStyle name="40% - Акцент3 2 3" xfId="95"/>
    <cellStyle name="40% - Акцент3 3" xfId="96"/>
    <cellStyle name="40% - Акцент4 2 2" xfId="97"/>
    <cellStyle name="40% - Акцент4 2 3" xfId="98"/>
    <cellStyle name="40% - Акцент4 3" xfId="99"/>
    <cellStyle name="40% - Акцент5 2 2" xfId="100"/>
    <cellStyle name="40% - Акцент5 2 3" xfId="101"/>
    <cellStyle name="40% - Акцент5 3" xfId="102"/>
    <cellStyle name="40% - Акцент6 2 2" xfId="103"/>
    <cellStyle name="40% - Акцент6 2 3" xfId="104"/>
    <cellStyle name="40% - Акцент6 3" xfId="105"/>
    <cellStyle name="br" xfId="17"/>
    <cellStyle name="br 2" xfId="36"/>
    <cellStyle name="br 3" xfId="165"/>
    <cellStyle name="col" xfId="16"/>
    <cellStyle name="col 2" xfId="37"/>
    <cellStyle name="col 3" xfId="166"/>
    <cellStyle name="Normal_Расчет Пермь" xfId="106"/>
    <cellStyle name="style0" xfId="18"/>
    <cellStyle name="style0 2" xfId="107"/>
    <cellStyle name="style0 3" xfId="108"/>
    <cellStyle name="style0 4" xfId="147"/>
    <cellStyle name="td" xfId="19"/>
    <cellStyle name="td 2" xfId="109"/>
    <cellStyle name="td 3" xfId="110"/>
    <cellStyle name="td 4" xfId="148"/>
    <cellStyle name="tr" xfId="15"/>
    <cellStyle name="tr 2" xfId="38"/>
    <cellStyle name="tr 3" xfId="167"/>
    <cellStyle name="xl21" xfId="20"/>
    <cellStyle name="xl21 2" xfId="111"/>
    <cellStyle name="xl21 3" xfId="112"/>
    <cellStyle name="xl21 4" xfId="149"/>
    <cellStyle name="xl22" xfId="6"/>
    <cellStyle name="xl22 2" xfId="113"/>
    <cellStyle name="xl23" xfId="21"/>
    <cellStyle name="xl23 2" xfId="35"/>
    <cellStyle name="xl23 3" xfId="56"/>
    <cellStyle name="xl23 4" xfId="155"/>
    <cellStyle name="xl24" xfId="2"/>
    <cellStyle name="xl24 2" xfId="26"/>
    <cellStyle name="xl24 2 2" xfId="140"/>
    <cellStyle name="xl24 3" xfId="43"/>
    <cellStyle name="xl24 3 2" xfId="141"/>
    <cellStyle name="xl24 4" xfId="164"/>
    <cellStyle name="xl25" xfId="8"/>
    <cellStyle name="xl25 2" xfId="33"/>
    <cellStyle name="xl25 2 2" xfId="153"/>
    <cellStyle name="xl25 2 3" xfId="160"/>
    <cellStyle name="xl25 3" xfId="45"/>
    <cellStyle name="xl25 4" xfId="162"/>
    <cellStyle name="xl26" xfId="11"/>
    <cellStyle name="xl26 2" xfId="114"/>
    <cellStyle name="xl27" xfId="22"/>
    <cellStyle name="xl27 2" xfId="28"/>
    <cellStyle name="xl27 3" xfId="44"/>
    <cellStyle name="xl27 4" xfId="157"/>
    <cellStyle name="xl28" xfId="12"/>
    <cellStyle name="xl28 2" xfId="115"/>
    <cellStyle name="xl29" xfId="1"/>
    <cellStyle name="xl29 2" xfId="116"/>
    <cellStyle name="xl30" xfId="14"/>
    <cellStyle name="xl30 2" xfId="54"/>
    <cellStyle name="xl31" xfId="23"/>
    <cellStyle name="xl31 2" xfId="55"/>
    <cellStyle name="xl31 3" xfId="117"/>
    <cellStyle name="xl32" xfId="13"/>
    <cellStyle name="xl32 2" xfId="29"/>
    <cellStyle name="xl32 3" xfId="51"/>
    <cellStyle name="xl32 4" xfId="159"/>
    <cellStyle name="xl33" xfId="3"/>
    <cellStyle name="xl33 2" xfId="50"/>
    <cellStyle name="xl34" xfId="4"/>
    <cellStyle name="xl34 10" xfId="57"/>
    <cellStyle name="xl34 11" xfId="58"/>
    <cellStyle name="xl34 12" xfId="59"/>
    <cellStyle name="xl34 13" xfId="52"/>
    <cellStyle name="xl34 2" xfId="30"/>
    <cellStyle name="xl34 3" xfId="46"/>
    <cellStyle name="xl34 4" xfId="60"/>
    <cellStyle name="xl34 5" xfId="158"/>
    <cellStyle name="xl34 7" xfId="61"/>
    <cellStyle name="xl34 8" xfId="62"/>
    <cellStyle name="xl34 9" xfId="49"/>
    <cellStyle name="xl35" xfId="5"/>
    <cellStyle name="xl35 10" xfId="53"/>
    <cellStyle name="xl35 2" xfId="34"/>
    <cellStyle name="xl35 3" xfId="47"/>
    <cellStyle name="xl35 3 2" xfId="143"/>
    <cellStyle name="xl35 4" xfId="156"/>
    <cellStyle name="xl35 8" xfId="63"/>
    <cellStyle name="xl36" xfId="24"/>
    <cellStyle name="xl36 2" xfId="31"/>
    <cellStyle name="xl36 3" xfId="48"/>
    <cellStyle name="xl36 4" xfId="154"/>
    <cellStyle name="xl37" xfId="7"/>
    <cellStyle name="xl37 2" xfId="32"/>
    <cellStyle name="xl37 2 2" xfId="152"/>
    <cellStyle name="xl37 2 3" xfId="161"/>
    <cellStyle name="xl37 3" xfId="151"/>
    <cellStyle name="xl37 4" xfId="163"/>
    <cellStyle name="xl38" xfId="9"/>
    <cellStyle name="xl38 2" xfId="118"/>
    <cellStyle name="xl39" xfId="10"/>
    <cellStyle name="xl39 2" xfId="119"/>
    <cellStyle name="xl40" xfId="64"/>
    <cellStyle name="xl40 2" xfId="120"/>
    <cellStyle name="xl41" xfId="65"/>
    <cellStyle name="xl41 2" xfId="121"/>
    <cellStyle name="xl42" xfId="66"/>
    <cellStyle name="xl43" xfId="67"/>
    <cellStyle name="xl44" xfId="68"/>
    <cellStyle name="xl45" xfId="122"/>
    <cellStyle name="xl46" xfId="123"/>
    <cellStyle name="xl60" xfId="124"/>
    <cellStyle name="xl61" xfId="125"/>
    <cellStyle name="Денежный 2" xfId="126"/>
    <cellStyle name="Обычный" xfId="0" builtinId="0"/>
    <cellStyle name="Обычный 10" xfId="127"/>
    <cellStyle name="Обычный 11" xfId="142"/>
    <cellStyle name="Обычный 12" xfId="144"/>
    <cellStyle name="Обычный 13" xfId="146"/>
    <cellStyle name="Обычный 14" xfId="145"/>
    <cellStyle name="Обычный 15" xfId="150"/>
    <cellStyle name="Обычный 2" xfId="25"/>
    <cellStyle name="Обычный 2 2" xfId="128"/>
    <cellStyle name="Обычный 2 3" xfId="129"/>
    <cellStyle name="Обычный 2 4" xfId="130"/>
    <cellStyle name="Обычный 2 5" xfId="131"/>
    <cellStyle name="Обычный 3" xfId="27"/>
    <cellStyle name="Обычный 3 2" xfId="69"/>
    <cellStyle name="Обычный 4" xfId="39"/>
    <cellStyle name="Обычный 5" xfId="40"/>
    <cellStyle name="Обычный 5 2" xfId="132"/>
    <cellStyle name="Обычный 6" xfId="41"/>
    <cellStyle name="Обычный 7" xfId="42"/>
    <cellStyle name="Обычный 8" xfId="133"/>
    <cellStyle name="Обычный 9" xfId="134"/>
    <cellStyle name="Примечание 2 2" xfId="135"/>
    <cellStyle name="Примечание 2 3" xfId="136"/>
    <cellStyle name="Примечание 3" xfId="137"/>
    <cellStyle name="Процентный 2" xfId="138"/>
    <cellStyle name="Финансовый 2" xfId="139"/>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B1488"/>
  <sheetViews>
    <sheetView showGridLines="0" tabSelected="1" zoomScaleNormal="100" zoomScaleSheetLayoutView="100" workbookViewId="0">
      <pane xSplit="5" ySplit="7" topLeftCell="L720" activePane="bottomRight" state="frozen"/>
      <selection pane="topRight" activeCell="F1" sqref="F1"/>
      <selection pane="bottomLeft" activeCell="A8" sqref="A8"/>
      <selection pane="bottomRight" activeCell="R727" sqref="R727"/>
    </sheetView>
  </sheetViews>
  <sheetFormatPr defaultRowHeight="15.75" outlineLevelRow="5"/>
  <cols>
    <col min="1" max="1" width="40" style="118" customWidth="1"/>
    <col min="2" max="2" width="7.7109375" style="119" customWidth="1"/>
    <col min="3" max="3" width="10.7109375" style="119" customWidth="1"/>
    <col min="4" max="4" width="7.7109375" style="119" customWidth="1"/>
    <col min="5" max="5" width="9.5703125" style="119" customWidth="1"/>
    <col min="6" max="6" width="12.85546875" style="119" customWidth="1"/>
    <col min="7" max="7" width="13.5703125" style="119" customWidth="1"/>
    <col min="8" max="8" width="14.7109375" style="119" customWidth="1"/>
    <col min="9" max="9" width="12.85546875" style="119" customWidth="1"/>
    <col min="10" max="10" width="14.28515625" style="27" customWidth="1"/>
    <col min="11" max="11" width="15" style="27" customWidth="1"/>
    <col min="12" max="12" width="14.28515625" style="27" customWidth="1"/>
    <col min="13" max="13" width="13.7109375" style="27" customWidth="1"/>
    <col min="14" max="14" width="13.140625" style="27" customWidth="1"/>
    <col min="15" max="15" width="14.28515625" style="27" customWidth="1"/>
    <col min="16" max="16" width="13.42578125" style="27" customWidth="1"/>
    <col min="17" max="18" width="12.7109375" style="27" customWidth="1"/>
    <col min="19" max="19" width="12.5703125" style="27" customWidth="1"/>
    <col min="20" max="20" width="12" style="27" customWidth="1"/>
    <col min="21" max="21" width="12.42578125" style="27" customWidth="1"/>
    <col min="22" max="22" width="14.28515625" style="27" customWidth="1"/>
    <col min="23" max="24" width="13.28515625" style="27" customWidth="1"/>
    <col min="25" max="25" width="12.140625" style="27" customWidth="1"/>
    <col min="26" max="26" width="13.5703125" style="27" customWidth="1"/>
    <col min="27" max="27" width="13" style="27" customWidth="1"/>
    <col min="28" max="28" width="13.28515625" style="27" customWidth="1"/>
    <col min="29" max="16384" width="9.140625" style="1"/>
  </cols>
  <sheetData>
    <row r="1" spans="1:28" s="142" customFormat="1" ht="22.5" customHeight="1">
      <c r="A1" s="422" t="s">
        <v>856</v>
      </c>
      <c r="B1" s="422"/>
      <c r="C1" s="422"/>
      <c r="D1" s="422"/>
      <c r="E1" s="422"/>
      <c r="F1" s="422"/>
      <c r="G1" s="422"/>
      <c r="H1" s="422"/>
      <c r="I1" s="422"/>
      <c r="J1" s="422"/>
      <c r="K1" s="422"/>
      <c r="L1" s="422"/>
      <c r="M1" s="422"/>
      <c r="N1" s="422"/>
      <c r="O1" s="422"/>
      <c r="P1" s="422"/>
      <c r="Q1" s="246"/>
      <c r="R1" s="246"/>
      <c r="S1" s="246"/>
      <c r="T1" s="246"/>
      <c r="U1" s="246"/>
      <c r="V1" s="246"/>
      <c r="W1" s="246"/>
      <c r="X1" s="246"/>
      <c r="Y1" s="246"/>
      <c r="Z1" s="246"/>
      <c r="AA1" s="246"/>
      <c r="AB1" s="246"/>
    </row>
    <row r="2" spans="1:28">
      <c r="L2" s="247"/>
      <c r="N2" s="247" t="s">
        <v>661</v>
      </c>
    </row>
    <row r="3" spans="1:28">
      <c r="Q3" s="309"/>
      <c r="R3" s="309"/>
    </row>
    <row r="5" spans="1:28">
      <c r="A5" s="248"/>
      <c r="B5" s="249"/>
      <c r="C5" s="249"/>
      <c r="D5" s="249"/>
      <c r="E5" s="249"/>
      <c r="F5" s="250">
        <v>310</v>
      </c>
      <c r="G5" s="251">
        <f t="shared" ref="G5:H5" si="0">SUM(G59+G179+G221+G317+G527+G543+G584+G630+G664+G672+G755+G784+G880+G920+G972+G981+G1195+G1214+G1244+G1279+G1294+G1330+G1360+G1431+G34+G130+G161+G291+G311+G349+G392+G448+G531+G575+G607+G616+G644+G681+G690+G706+G714+G722+G1013+G1067+G1222+G1315+G1405)</f>
        <v>62752858.379999988</v>
      </c>
      <c r="H5" s="251">
        <f t="shared" si="0"/>
        <v>0</v>
      </c>
      <c r="I5" s="251">
        <f>SUM(I59+I179+I221+I317+I527+I543+I584+I630+I664+I672+I755+I784+I880+I920+I972+I981+I1195+I1214+I1244+I1279+I1294+I1330+I1360+I1431+I34+I130+I161+I291+I311+I349+I392+I448+I531+I575+I607+I616+I644+I681+I690+I706+I714+I722+I1013+I1067+I1222+I1315+I1405)</f>
        <v>9973631.620000001</v>
      </c>
      <c r="J5" s="251">
        <f t="shared" ref="J5:AB5" si="1">SUM(J59+J179+J221+J317+J527+J543+J584+J630+J664+J672+J755+J784+J880+J920+J972+J981+J1195+J1214+J1244+J1279+J1294+J1330+J1360+J1431+J34+J130+J161+J291+J311+J349+J392+J448+J531+J575+J607+J616+J644+J681+J690+J706+J714+J722+J1013+J1067+J1222+J1315+J1405)</f>
        <v>49518988.699999988</v>
      </c>
      <c r="K5" s="251">
        <f t="shared" si="1"/>
        <v>3260238.06</v>
      </c>
      <c r="L5" s="251">
        <f t="shared" si="1"/>
        <v>59679277.889999993</v>
      </c>
      <c r="M5" s="251">
        <f t="shared" si="1"/>
        <v>0</v>
      </c>
      <c r="N5" s="251">
        <f t="shared" si="1"/>
        <v>9642780.2200000007</v>
      </c>
      <c r="O5" s="251">
        <f t="shared" si="1"/>
        <v>46776259.609999992</v>
      </c>
      <c r="P5" s="251">
        <f t="shared" si="1"/>
        <v>3260238.06</v>
      </c>
      <c r="Q5" s="251">
        <f t="shared" si="1"/>
        <v>49518988.699999988</v>
      </c>
      <c r="R5" s="251">
        <f t="shared" si="1"/>
        <v>46776259.609999992</v>
      </c>
      <c r="S5" s="251">
        <f t="shared" si="1"/>
        <v>1202076.94</v>
      </c>
      <c r="T5" s="251">
        <f t="shared" si="1"/>
        <v>1202076.94</v>
      </c>
      <c r="U5" s="251">
        <f t="shared" si="1"/>
        <v>101010.1</v>
      </c>
      <c r="V5" s="251">
        <f t="shared" si="1"/>
        <v>101010.1</v>
      </c>
      <c r="W5" s="251">
        <f t="shared" si="1"/>
        <v>1393069</v>
      </c>
      <c r="X5" s="251">
        <f t="shared" si="1"/>
        <v>1393069</v>
      </c>
      <c r="Y5" s="251">
        <f t="shared" si="1"/>
        <v>564082.02</v>
      </c>
      <c r="Z5" s="251">
        <f t="shared" si="1"/>
        <v>564082.02</v>
      </c>
      <c r="AA5" s="251">
        <f t="shared" si="1"/>
        <v>0</v>
      </c>
      <c r="AB5" s="251">
        <f t="shared" si="1"/>
        <v>0</v>
      </c>
    </row>
    <row r="6" spans="1:28" ht="36.75" customHeight="1">
      <c r="A6" s="428" t="s">
        <v>373</v>
      </c>
      <c r="B6" s="425" t="s">
        <v>374</v>
      </c>
      <c r="C6" s="425"/>
      <c r="D6" s="425"/>
      <c r="E6" s="425"/>
      <c r="F6" s="425"/>
      <c r="G6" s="425" t="s">
        <v>375</v>
      </c>
      <c r="H6" s="423" t="s">
        <v>380</v>
      </c>
      <c r="I6" s="424" t="s">
        <v>381</v>
      </c>
      <c r="J6" s="424"/>
      <c r="K6" s="424"/>
      <c r="L6" s="425" t="s">
        <v>382</v>
      </c>
      <c r="M6" s="423" t="s">
        <v>380</v>
      </c>
      <c r="N6" s="424" t="s">
        <v>381</v>
      </c>
      <c r="O6" s="424"/>
      <c r="P6" s="424"/>
      <c r="Q6" s="429" t="s">
        <v>383</v>
      </c>
      <c r="R6" s="429"/>
      <c r="S6" s="429" t="s">
        <v>384</v>
      </c>
      <c r="T6" s="429"/>
      <c r="U6" s="429" t="s">
        <v>385</v>
      </c>
      <c r="V6" s="429"/>
      <c r="W6" s="429" t="s">
        <v>386</v>
      </c>
      <c r="X6" s="429"/>
      <c r="Y6" s="429" t="s">
        <v>387</v>
      </c>
      <c r="Z6" s="429"/>
      <c r="AA6" s="429" t="s">
        <v>388</v>
      </c>
      <c r="AB6" s="429"/>
    </row>
    <row r="7" spans="1:28" ht="65.25" customHeight="1">
      <c r="A7" s="428"/>
      <c r="B7" s="38" t="s">
        <v>376</v>
      </c>
      <c r="C7" s="38" t="s">
        <v>377</v>
      </c>
      <c r="D7" s="38" t="s">
        <v>378</v>
      </c>
      <c r="E7" s="38" t="s">
        <v>0</v>
      </c>
      <c r="F7" s="38" t="s">
        <v>379</v>
      </c>
      <c r="G7" s="425"/>
      <c r="H7" s="423"/>
      <c r="I7" s="302" t="s">
        <v>389</v>
      </c>
      <c r="J7" s="38" t="s">
        <v>390</v>
      </c>
      <c r="K7" s="38" t="s">
        <v>391</v>
      </c>
      <c r="L7" s="425"/>
      <c r="M7" s="423"/>
      <c r="N7" s="302" t="s">
        <v>389</v>
      </c>
      <c r="O7" s="38" t="s">
        <v>390</v>
      </c>
      <c r="P7" s="38" t="s">
        <v>392</v>
      </c>
      <c r="Q7" s="39" t="s">
        <v>393</v>
      </c>
      <c r="R7" s="39" t="s">
        <v>394</v>
      </c>
      <c r="S7" s="39" t="s">
        <v>393</v>
      </c>
      <c r="T7" s="39" t="s">
        <v>394</v>
      </c>
      <c r="U7" s="39" t="s">
        <v>393</v>
      </c>
      <c r="V7" s="39" t="s">
        <v>394</v>
      </c>
      <c r="W7" s="39" t="s">
        <v>393</v>
      </c>
      <c r="X7" s="39" t="s">
        <v>394</v>
      </c>
      <c r="Y7" s="39" t="s">
        <v>393</v>
      </c>
      <c r="Z7" s="39" t="s">
        <v>394</v>
      </c>
      <c r="AA7" s="39" t="s">
        <v>393</v>
      </c>
      <c r="AB7" s="39" t="s">
        <v>394</v>
      </c>
    </row>
    <row r="8" spans="1:28" s="4" customFormat="1" ht="31.5">
      <c r="A8" s="3" t="s">
        <v>1</v>
      </c>
      <c r="B8" s="40" t="s">
        <v>3</v>
      </c>
      <c r="C8" s="40" t="s">
        <v>4</v>
      </c>
      <c r="D8" s="40" t="s">
        <v>2</v>
      </c>
      <c r="E8" s="40" t="s">
        <v>2</v>
      </c>
      <c r="F8" s="40"/>
      <c r="G8" s="41">
        <f t="shared" ref="G8:AB8" si="2">SUM(G9+G20+G77+G105+G112+G96)</f>
        <v>85301595.210000008</v>
      </c>
      <c r="H8" s="41">
        <f t="shared" si="2"/>
        <v>0</v>
      </c>
      <c r="I8" s="41">
        <f t="shared" si="2"/>
        <v>66830481.75</v>
      </c>
      <c r="J8" s="41">
        <f t="shared" si="2"/>
        <v>1309312.45</v>
      </c>
      <c r="K8" s="41">
        <f t="shared" si="2"/>
        <v>17161801.010000002</v>
      </c>
      <c r="L8" s="41">
        <f t="shared" si="2"/>
        <v>83833645.079999983</v>
      </c>
      <c r="M8" s="41">
        <f t="shared" si="2"/>
        <v>0</v>
      </c>
      <c r="N8" s="41">
        <f t="shared" si="2"/>
        <v>66346217.649999999</v>
      </c>
      <c r="O8" s="41">
        <f t="shared" si="2"/>
        <v>1303467.8999999999</v>
      </c>
      <c r="P8" s="41">
        <f t="shared" si="2"/>
        <v>16183959.530000001</v>
      </c>
      <c r="Q8" s="41">
        <f t="shared" si="2"/>
        <v>1309312.45</v>
      </c>
      <c r="R8" s="41">
        <f t="shared" si="2"/>
        <v>1303467.8999999999</v>
      </c>
      <c r="S8" s="41">
        <f t="shared" si="2"/>
        <v>3256445.1399999997</v>
      </c>
      <c r="T8" s="41">
        <f t="shared" si="2"/>
        <v>3225321.9599999995</v>
      </c>
      <c r="U8" s="41">
        <f t="shared" si="2"/>
        <v>3096442.63</v>
      </c>
      <c r="V8" s="41">
        <f t="shared" si="2"/>
        <v>3042289.2</v>
      </c>
      <c r="W8" s="41">
        <f t="shared" si="2"/>
        <v>4032393.05</v>
      </c>
      <c r="X8" s="41">
        <f t="shared" si="2"/>
        <v>3847983.15</v>
      </c>
      <c r="Y8" s="41">
        <f t="shared" si="2"/>
        <v>4010449.54</v>
      </c>
      <c r="Z8" s="41">
        <f t="shared" si="2"/>
        <v>3883559.11</v>
      </c>
      <c r="AA8" s="41">
        <f t="shared" si="2"/>
        <v>2766070.65</v>
      </c>
      <c r="AB8" s="41">
        <f t="shared" si="2"/>
        <v>2184806.11</v>
      </c>
    </row>
    <row r="9" spans="1:28" s="4" customFormat="1" ht="63" outlineLevel="1">
      <c r="A9" s="5" t="s">
        <v>5</v>
      </c>
      <c r="B9" s="44" t="s">
        <v>6</v>
      </c>
      <c r="C9" s="44" t="s">
        <v>4</v>
      </c>
      <c r="D9" s="44" t="s">
        <v>2</v>
      </c>
      <c r="E9" s="44" t="s">
        <v>2</v>
      </c>
      <c r="F9" s="44"/>
      <c r="G9" s="45">
        <f t="shared" ref="G9:I10" si="3">SUM(G10)</f>
        <v>6739396.0600000005</v>
      </c>
      <c r="H9" s="45">
        <f t="shared" si="3"/>
        <v>0</v>
      </c>
      <c r="I9" s="46">
        <f t="shared" si="3"/>
        <v>2077006.1400000001</v>
      </c>
      <c r="J9" s="46">
        <f t="shared" ref="J9:AB10" si="4">SUM(J10)</f>
        <v>0</v>
      </c>
      <c r="K9" s="46">
        <f t="shared" si="4"/>
        <v>4662389.92</v>
      </c>
      <c r="L9" s="46">
        <f t="shared" si="4"/>
        <v>6399472.1800000006</v>
      </c>
      <c r="M9" s="46">
        <f t="shared" si="4"/>
        <v>0</v>
      </c>
      <c r="N9" s="46">
        <f t="shared" si="4"/>
        <v>2077006.1400000001</v>
      </c>
      <c r="O9" s="47">
        <f t="shared" si="4"/>
        <v>0</v>
      </c>
      <c r="P9" s="47">
        <f t="shared" si="4"/>
        <v>4322466.04</v>
      </c>
      <c r="Q9" s="47">
        <f t="shared" si="4"/>
        <v>0</v>
      </c>
      <c r="R9" s="47">
        <f t="shared" si="4"/>
        <v>0</v>
      </c>
      <c r="S9" s="47">
        <f t="shared" si="4"/>
        <v>1019528</v>
      </c>
      <c r="T9" s="47">
        <f t="shared" si="4"/>
        <v>1018699.75</v>
      </c>
      <c r="U9" s="47">
        <f t="shared" si="4"/>
        <v>1036394.72</v>
      </c>
      <c r="V9" s="47">
        <f t="shared" si="4"/>
        <v>1036394.72</v>
      </c>
      <c r="W9" s="47">
        <f t="shared" si="4"/>
        <v>953881</v>
      </c>
      <c r="X9" s="47">
        <f t="shared" si="4"/>
        <v>951024.59000000008</v>
      </c>
      <c r="Y9" s="47">
        <f t="shared" si="4"/>
        <v>1031867.2</v>
      </c>
      <c r="Z9" s="47">
        <f t="shared" si="4"/>
        <v>1031848.54</v>
      </c>
      <c r="AA9" s="47">
        <f t="shared" si="4"/>
        <v>620719</v>
      </c>
      <c r="AB9" s="47">
        <f t="shared" si="4"/>
        <v>284498.44</v>
      </c>
    </row>
    <row r="10" spans="1:28" s="7" customFormat="1" ht="47.25" outlineLevel="2">
      <c r="A10" s="6" t="s">
        <v>7</v>
      </c>
      <c r="B10" s="48" t="s">
        <v>6</v>
      </c>
      <c r="C10" s="48" t="s">
        <v>8</v>
      </c>
      <c r="D10" s="48" t="s">
        <v>2</v>
      </c>
      <c r="E10" s="48" t="s">
        <v>2</v>
      </c>
      <c r="F10" s="48"/>
      <c r="G10" s="49">
        <f t="shared" si="3"/>
        <v>6739396.0600000005</v>
      </c>
      <c r="H10" s="49">
        <f t="shared" si="3"/>
        <v>0</v>
      </c>
      <c r="I10" s="50">
        <f t="shared" si="3"/>
        <v>2077006.1400000001</v>
      </c>
      <c r="J10" s="50">
        <f t="shared" si="4"/>
        <v>0</v>
      </c>
      <c r="K10" s="50">
        <f t="shared" si="4"/>
        <v>4662389.92</v>
      </c>
      <c r="L10" s="50">
        <f t="shared" si="4"/>
        <v>6399472.1800000006</v>
      </c>
      <c r="M10" s="50">
        <f t="shared" si="4"/>
        <v>0</v>
      </c>
      <c r="N10" s="50">
        <f t="shared" si="4"/>
        <v>2077006.1400000001</v>
      </c>
      <c r="O10" s="51">
        <f t="shared" si="4"/>
        <v>0</v>
      </c>
      <c r="P10" s="51">
        <f t="shared" si="4"/>
        <v>4322466.04</v>
      </c>
      <c r="Q10" s="51">
        <f t="shared" si="4"/>
        <v>0</v>
      </c>
      <c r="R10" s="51">
        <f t="shared" si="4"/>
        <v>0</v>
      </c>
      <c r="S10" s="51">
        <f t="shared" si="4"/>
        <v>1019528</v>
      </c>
      <c r="T10" s="51">
        <f t="shared" si="4"/>
        <v>1018699.75</v>
      </c>
      <c r="U10" s="51">
        <f t="shared" si="4"/>
        <v>1036394.72</v>
      </c>
      <c r="V10" s="51">
        <f t="shared" si="4"/>
        <v>1036394.72</v>
      </c>
      <c r="W10" s="51">
        <f t="shared" si="4"/>
        <v>953881</v>
      </c>
      <c r="X10" s="51">
        <f t="shared" si="4"/>
        <v>951024.59000000008</v>
      </c>
      <c r="Y10" s="51">
        <f t="shared" si="4"/>
        <v>1031867.2</v>
      </c>
      <c r="Z10" s="51">
        <f t="shared" si="4"/>
        <v>1031848.54</v>
      </c>
      <c r="AA10" s="51">
        <f t="shared" si="4"/>
        <v>620719</v>
      </c>
      <c r="AB10" s="51">
        <f t="shared" si="4"/>
        <v>284498.44</v>
      </c>
    </row>
    <row r="11" spans="1:28" ht="110.25" outlineLevel="3">
      <c r="A11" s="2" t="s">
        <v>9</v>
      </c>
      <c r="B11" s="23" t="s">
        <v>6</v>
      </c>
      <c r="C11" s="23" t="s">
        <v>8</v>
      </c>
      <c r="D11" s="23" t="s">
        <v>10</v>
      </c>
      <c r="E11" s="23" t="s">
        <v>2</v>
      </c>
      <c r="F11" s="23"/>
      <c r="G11" s="24">
        <f>SUM(G12+G17)</f>
        <v>6739396.0600000005</v>
      </c>
      <c r="H11" s="24">
        <f>SUM(H12+H17)</f>
        <v>0</v>
      </c>
      <c r="I11" s="35">
        <f>SUM(I12+I17)</f>
        <v>2077006.1400000001</v>
      </c>
      <c r="J11" s="35">
        <f t="shared" ref="J11:AB11" si="5">SUM(J12+J17)</f>
        <v>0</v>
      </c>
      <c r="K11" s="35">
        <f t="shared" si="5"/>
        <v>4662389.92</v>
      </c>
      <c r="L11" s="35">
        <f t="shared" si="5"/>
        <v>6399472.1800000006</v>
      </c>
      <c r="M11" s="35">
        <f t="shared" si="5"/>
        <v>0</v>
      </c>
      <c r="N11" s="35">
        <f t="shared" si="5"/>
        <v>2077006.1400000001</v>
      </c>
      <c r="O11" s="28">
        <f t="shared" si="5"/>
        <v>0</v>
      </c>
      <c r="P11" s="28">
        <f t="shared" si="5"/>
        <v>4322466.04</v>
      </c>
      <c r="Q11" s="28">
        <f t="shared" si="5"/>
        <v>0</v>
      </c>
      <c r="R11" s="28">
        <f t="shared" si="5"/>
        <v>0</v>
      </c>
      <c r="S11" s="28">
        <f t="shared" si="5"/>
        <v>1019528</v>
      </c>
      <c r="T11" s="28">
        <f t="shared" si="5"/>
        <v>1018699.75</v>
      </c>
      <c r="U11" s="28">
        <f t="shared" si="5"/>
        <v>1036394.72</v>
      </c>
      <c r="V11" s="28">
        <f t="shared" si="5"/>
        <v>1036394.72</v>
      </c>
      <c r="W11" s="28">
        <f t="shared" si="5"/>
        <v>953881</v>
      </c>
      <c r="X11" s="28">
        <f t="shared" si="5"/>
        <v>951024.59000000008</v>
      </c>
      <c r="Y11" s="28">
        <f t="shared" si="5"/>
        <v>1031867.2</v>
      </c>
      <c r="Z11" s="28">
        <f t="shared" si="5"/>
        <v>1031848.54</v>
      </c>
      <c r="AA11" s="28">
        <f t="shared" si="5"/>
        <v>620719</v>
      </c>
      <c r="AB11" s="28">
        <f t="shared" si="5"/>
        <v>284498.44</v>
      </c>
    </row>
    <row r="12" spans="1:28" ht="47.25" outlineLevel="4">
      <c r="A12" s="2" t="s">
        <v>11</v>
      </c>
      <c r="B12" s="23" t="s">
        <v>6</v>
      </c>
      <c r="C12" s="23" t="s">
        <v>8</v>
      </c>
      <c r="D12" s="23" t="s">
        <v>12</v>
      </c>
      <c r="E12" s="23" t="s">
        <v>2</v>
      </c>
      <c r="F12" s="23"/>
      <c r="G12" s="24">
        <f>SUM(G13+G15)</f>
        <v>5176887.91</v>
      </c>
      <c r="H12" s="24">
        <f t="shared" ref="H12:AB12" si="6">SUM(H13+H15)</f>
        <v>0</v>
      </c>
      <c r="I12" s="24">
        <f t="shared" si="6"/>
        <v>1596017</v>
      </c>
      <c r="J12" s="24">
        <f t="shared" si="6"/>
        <v>0</v>
      </c>
      <c r="K12" s="24">
        <f t="shared" si="6"/>
        <v>3580870.91</v>
      </c>
      <c r="L12" s="24">
        <f t="shared" si="6"/>
        <v>4918666.74</v>
      </c>
      <c r="M12" s="24">
        <f t="shared" si="6"/>
        <v>0</v>
      </c>
      <c r="N12" s="24">
        <f t="shared" si="6"/>
        <v>1596017</v>
      </c>
      <c r="O12" s="24">
        <f t="shared" si="6"/>
        <v>0</v>
      </c>
      <c r="P12" s="24">
        <f t="shared" si="6"/>
        <v>3322649.7399999998</v>
      </c>
      <c r="Q12" s="24">
        <f t="shared" si="6"/>
        <v>0</v>
      </c>
      <c r="R12" s="24">
        <f t="shared" si="6"/>
        <v>0</v>
      </c>
      <c r="S12" s="24">
        <f t="shared" si="6"/>
        <v>783037</v>
      </c>
      <c r="T12" s="24">
        <f t="shared" si="6"/>
        <v>782411.41</v>
      </c>
      <c r="U12" s="24">
        <f t="shared" si="6"/>
        <v>796929.91</v>
      </c>
      <c r="V12" s="24">
        <f t="shared" si="6"/>
        <v>796929.91</v>
      </c>
      <c r="W12" s="24">
        <f t="shared" si="6"/>
        <v>732730</v>
      </c>
      <c r="X12" s="24">
        <f t="shared" si="6"/>
        <v>730433.64</v>
      </c>
      <c r="Y12" s="24">
        <f t="shared" si="6"/>
        <v>794366</v>
      </c>
      <c r="Z12" s="24">
        <f t="shared" si="6"/>
        <v>794366</v>
      </c>
      <c r="AA12" s="24">
        <f t="shared" si="6"/>
        <v>473808</v>
      </c>
      <c r="AB12" s="24">
        <f t="shared" si="6"/>
        <v>218508.78</v>
      </c>
    </row>
    <row r="13" spans="1:28" outlineLevel="5">
      <c r="A13" s="2" t="s">
        <v>13</v>
      </c>
      <c r="B13" s="23" t="s">
        <v>6</v>
      </c>
      <c r="C13" s="23" t="s">
        <v>8</v>
      </c>
      <c r="D13" s="23" t="s">
        <v>12</v>
      </c>
      <c r="E13" s="23" t="s">
        <v>14</v>
      </c>
      <c r="F13" s="23"/>
      <c r="G13" s="24">
        <f>SUM(I13:K13)-H13</f>
        <v>5176887.91</v>
      </c>
      <c r="H13" s="24"/>
      <c r="I13" s="35">
        <v>1596017</v>
      </c>
      <c r="J13" s="8">
        <f>SUM(Q13)</f>
        <v>0</v>
      </c>
      <c r="K13" s="9">
        <f>SUM(S13+U13+W13+Y13+AA13)</f>
        <v>3580870.91</v>
      </c>
      <c r="L13" s="36">
        <f>SUM(N13:P13)-M13</f>
        <v>4918666.74</v>
      </c>
      <c r="M13" s="37"/>
      <c r="N13" s="36">
        <v>1596017</v>
      </c>
      <c r="O13" s="8">
        <f>SUM(R13)</f>
        <v>0</v>
      </c>
      <c r="P13" s="9">
        <f>SUM(T13+V13+X13+Z13+AB13)</f>
        <v>3322649.7399999998</v>
      </c>
      <c r="Q13" s="9"/>
      <c r="R13" s="9"/>
      <c r="S13" s="9">
        <v>783037</v>
      </c>
      <c r="T13" s="9">
        <v>782411.41</v>
      </c>
      <c r="U13" s="9">
        <v>796929.91</v>
      </c>
      <c r="V13" s="9">
        <v>796929.91</v>
      </c>
      <c r="W13" s="9">
        <v>732730</v>
      </c>
      <c r="X13" s="9">
        <v>730433.64</v>
      </c>
      <c r="Y13" s="9">
        <v>794366</v>
      </c>
      <c r="Z13" s="9">
        <v>794366</v>
      </c>
      <c r="AA13" s="9">
        <v>473808</v>
      </c>
      <c r="AB13" s="9">
        <v>218508.78</v>
      </c>
    </row>
    <row r="14" spans="1:28" s="225" customFormat="1" ht="21.75" customHeight="1" outlineLevel="5">
      <c r="A14" s="217" t="s">
        <v>802</v>
      </c>
      <c r="B14" s="218"/>
      <c r="C14" s="218"/>
      <c r="D14" s="218"/>
      <c r="E14" s="218" t="s">
        <v>14</v>
      </c>
      <c r="F14" s="91"/>
      <c r="G14" s="219">
        <f>SUM(I14:K14)-H14</f>
        <v>5176887.91</v>
      </c>
      <c r="H14" s="219"/>
      <c r="I14" s="220">
        <v>1596017</v>
      </c>
      <c r="J14" s="221">
        <f>SUM(Q14)</f>
        <v>0</v>
      </c>
      <c r="K14" s="222">
        <f>SUM(S14+U14+W14+Y14+AA14)</f>
        <v>3580870.91</v>
      </c>
      <c r="L14" s="223">
        <f>SUM(N14:P14)-M14</f>
        <v>4918666.74</v>
      </c>
      <c r="M14" s="224"/>
      <c r="N14" s="223">
        <v>1596017</v>
      </c>
      <c r="O14" s="221">
        <f>SUM(R14)</f>
        <v>0</v>
      </c>
      <c r="P14" s="222">
        <f>SUM(T14+V14+X14+Z14+AB14)</f>
        <v>3322649.7399999998</v>
      </c>
      <c r="Q14" s="222"/>
      <c r="R14" s="222"/>
      <c r="S14" s="222">
        <v>783037</v>
      </c>
      <c r="T14" s="222">
        <v>782411.41</v>
      </c>
      <c r="U14" s="222">
        <v>796929.91</v>
      </c>
      <c r="V14" s="222">
        <v>796929.91</v>
      </c>
      <c r="W14" s="222">
        <v>732730</v>
      </c>
      <c r="X14" s="222">
        <v>730433.64</v>
      </c>
      <c r="Y14" s="222">
        <v>794366</v>
      </c>
      <c r="Z14" s="222">
        <v>794366</v>
      </c>
      <c r="AA14" s="222">
        <v>473808</v>
      </c>
      <c r="AB14" s="222">
        <v>218508.78</v>
      </c>
    </row>
    <row r="15" spans="1:28" ht="47.25" outlineLevel="5">
      <c r="A15" s="2" t="s">
        <v>549</v>
      </c>
      <c r="B15" s="23" t="s">
        <v>6</v>
      </c>
      <c r="C15" s="23" t="s">
        <v>8</v>
      </c>
      <c r="D15" s="23" t="s">
        <v>12</v>
      </c>
      <c r="E15" s="23">
        <v>266</v>
      </c>
      <c r="F15" s="23"/>
      <c r="G15" s="24">
        <f>SUM(I15:K15)-H15</f>
        <v>0</v>
      </c>
      <c r="H15" s="24"/>
      <c r="I15" s="35"/>
      <c r="J15" s="8">
        <f>SUM(Q15)</f>
        <v>0</v>
      </c>
      <c r="K15" s="9">
        <f>SUM(S15+U15+W15+Y15+AA15)</f>
        <v>0</v>
      </c>
      <c r="L15" s="36">
        <f>SUM(N15:P15)-M15</f>
        <v>0</v>
      </c>
      <c r="M15" s="37"/>
      <c r="N15" s="36"/>
      <c r="O15" s="8">
        <f>SUM(R15)</f>
        <v>0</v>
      </c>
      <c r="P15" s="9">
        <f>SUM(T15+V15+X15+Z15+AB15)</f>
        <v>0</v>
      </c>
      <c r="Q15" s="9"/>
      <c r="R15" s="9"/>
      <c r="S15" s="9"/>
      <c r="T15" s="9"/>
      <c r="U15" s="9"/>
      <c r="V15" s="9"/>
      <c r="W15" s="9"/>
      <c r="X15" s="9"/>
      <c r="Y15" s="9"/>
      <c r="Z15" s="9"/>
      <c r="AA15" s="9"/>
      <c r="AB15" s="9"/>
    </row>
    <row r="16" spans="1:28" s="225" customFormat="1" ht="24" customHeight="1" outlineLevel="5">
      <c r="A16" s="217" t="s">
        <v>802</v>
      </c>
      <c r="B16" s="218"/>
      <c r="C16" s="218"/>
      <c r="D16" s="218"/>
      <c r="E16" s="218" t="s">
        <v>24</v>
      </c>
      <c r="F16" s="91"/>
      <c r="G16" s="219">
        <f>SUM(I16:K16)-H16</f>
        <v>0</v>
      </c>
      <c r="H16" s="219"/>
      <c r="I16" s="220"/>
      <c r="J16" s="221">
        <f>SUM(Q16)</f>
        <v>0</v>
      </c>
      <c r="K16" s="222">
        <f>SUM(S16+U16+W16+Y16+AA16)</f>
        <v>0</v>
      </c>
      <c r="L16" s="223">
        <f>SUM(N16:P16)-M16</f>
        <v>0</v>
      </c>
      <c r="M16" s="224"/>
      <c r="N16" s="223"/>
      <c r="O16" s="221">
        <f>SUM(R16)</f>
        <v>0</v>
      </c>
      <c r="P16" s="222">
        <f>SUM(T16+V16+X16+Z16+AB16)</f>
        <v>0</v>
      </c>
      <c r="Q16" s="222"/>
      <c r="R16" s="222"/>
      <c r="S16" s="222"/>
      <c r="T16" s="222"/>
      <c r="U16" s="222"/>
      <c r="V16" s="222"/>
      <c r="W16" s="222"/>
      <c r="X16" s="222"/>
      <c r="Y16" s="222"/>
      <c r="Z16" s="222"/>
      <c r="AA16" s="222"/>
      <c r="AB16" s="222"/>
    </row>
    <row r="17" spans="1:28" ht="94.5" outlineLevel="4">
      <c r="A17" s="2" t="s">
        <v>15</v>
      </c>
      <c r="B17" s="23" t="s">
        <v>6</v>
      </c>
      <c r="C17" s="23" t="s">
        <v>8</v>
      </c>
      <c r="D17" s="23" t="s">
        <v>16</v>
      </c>
      <c r="E17" s="23" t="s">
        <v>2</v>
      </c>
      <c r="F17" s="23"/>
      <c r="G17" s="24">
        <f>SUM(G18)</f>
        <v>1562508.15</v>
      </c>
      <c r="H17" s="24">
        <f>SUM(H18)</f>
        <v>0</v>
      </c>
      <c r="I17" s="35">
        <f>SUM(I18)</f>
        <v>480989.14</v>
      </c>
      <c r="J17" s="35">
        <f t="shared" ref="J17:AB17" si="7">SUM(J18)</f>
        <v>0</v>
      </c>
      <c r="K17" s="35">
        <f t="shared" si="7"/>
        <v>1081519.01</v>
      </c>
      <c r="L17" s="35">
        <f t="shared" si="7"/>
        <v>1480805.4400000002</v>
      </c>
      <c r="M17" s="35">
        <f t="shared" si="7"/>
        <v>0</v>
      </c>
      <c r="N17" s="35">
        <f t="shared" si="7"/>
        <v>480989.14</v>
      </c>
      <c r="O17" s="28">
        <f t="shared" si="7"/>
        <v>0</v>
      </c>
      <c r="P17" s="28">
        <f t="shared" si="7"/>
        <v>999816.30000000016</v>
      </c>
      <c r="Q17" s="28">
        <f t="shared" si="7"/>
        <v>0</v>
      </c>
      <c r="R17" s="28">
        <f t="shared" si="7"/>
        <v>0</v>
      </c>
      <c r="S17" s="28">
        <f t="shared" si="7"/>
        <v>236491</v>
      </c>
      <c r="T17" s="28">
        <f t="shared" si="7"/>
        <v>236288.34</v>
      </c>
      <c r="U17" s="28">
        <f t="shared" si="7"/>
        <v>239464.81</v>
      </c>
      <c r="V17" s="28">
        <f t="shared" si="7"/>
        <v>239464.81</v>
      </c>
      <c r="W17" s="28">
        <f t="shared" si="7"/>
        <v>221151</v>
      </c>
      <c r="X17" s="28">
        <f t="shared" si="7"/>
        <v>220590.95</v>
      </c>
      <c r="Y17" s="28">
        <f t="shared" si="7"/>
        <v>237501.2</v>
      </c>
      <c r="Z17" s="28">
        <f t="shared" si="7"/>
        <v>237482.54</v>
      </c>
      <c r="AA17" s="28">
        <f t="shared" si="7"/>
        <v>146911</v>
      </c>
      <c r="AB17" s="28">
        <f t="shared" si="7"/>
        <v>65989.66</v>
      </c>
    </row>
    <row r="18" spans="1:28" ht="31.5" outlineLevel="5">
      <c r="A18" s="2" t="s">
        <v>17</v>
      </c>
      <c r="B18" s="23" t="s">
        <v>6</v>
      </c>
      <c r="C18" s="23" t="s">
        <v>8</v>
      </c>
      <c r="D18" s="23" t="s">
        <v>16</v>
      </c>
      <c r="E18" s="23" t="s">
        <v>18</v>
      </c>
      <c r="F18" s="23"/>
      <c r="G18" s="24">
        <f>SUM(I18:K18)-H18</f>
        <v>1562508.15</v>
      </c>
      <c r="H18" s="24"/>
      <c r="I18" s="35">
        <v>480989.14</v>
      </c>
      <c r="J18" s="8">
        <f>SUM(Q18)</f>
        <v>0</v>
      </c>
      <c r="K18" s="9">
        <f>SUM(S18+U18+W18+Y18+AA18)</f>
        <v>1081519.01</v>
      </c>
      <c r="L18" s="36">
        <f>SUM(N18:P18)-M18</f>
        <v>1480805.4400000002</v>
      </c>
      <c r="M18" s="37"/>
      <c r="N18" s="35">
        <v>480989.14</v>
      </c>
      <c r="O18" s="8">
        <f>SUM(R18)</f>
        <v>0</v>
      </c>
      <c r="P18" s="9">
        <f>SUM(T18+V18+X18+Z18+AB18)</f>
        <v>999816.30000000016</v>
      </c>
      <c r="Q18" s="9"/>
      <c r="R18" s="9"/>
      <c r="S18" s="9">
        <v>236491</v>
      </c>
      <c r="T18" s="9">
        <v>236288.34</v>
      </c>
      <c r="U18" s="9">
        <v>239464.81</v>
      </c>
      <c r="V18" s="9">
        <v>239464.81</v>
      </c>
      <c r="W18" s="9">
        <v>221151</v>
      </c>
      <c r="X18" s="9">
        <v>220590.95</v>
      </c>
      <c r="Y18" s="9">
        <v>237501.2</v>
      </c>
      <c r="Z18" s="9">
        <v>237482.54</v>
      </c>
      <c r="AA18" s="9">
        <v>146911</v>
      </c>
      <c r="AB18" s="9">
        <v>65989.66</v>
      </c>
    </row>
    <row r="19" spans="1:28" s="225" customFormat="1" ht="21" customHeight="1" outlineLevel="5">
      <c r="A19" s="217" t="s">
        <v>802</v>
      </c>
      <c r="B19" s="218"/>
      <c r="C19" s="218"/>
      <c r="D19" s="218"/>
      <c r="E19" s="218" t="s">
        <v>18</v>
      </c>
      <c r="F19" s="91"/>
      <c r="G19" s="219">
        <f>SUM(I19:K19)-H19</f>
        <v>1562508.15</v>
      </c>
      <c r="H19" s="219"/>
      <c r="I19" s="220">
        <v>480989.14</v>
      </c>
      <c r="J19" s="221">
        <f>SUM(Q19)</f>
        <v>0</v>
      </c>
      <c r="K19" s="222">
        <f>SUM(S19+U19+W19+Y19+AA19)</f>
        <v>1081519.01</v>
      </c>
      <c r="L19" s="223">
        <f>SUM(N19:P19)-M19</f>
        <v>1480805.4400000002</v>
      </c>
      <c r="M19" s="224"/>
      <c r="N19" s="220">
        <v>480989.14</v>
      </c>
      <c r="O19" s="221">
        <f>SUM(R19)</f>
        <v>0</v>
      </c>
      <c r="P19" s="222">
        <f>SUM(T19+V19+X19+Z19+AB19)</f>
        <v>999816.30000000016</v>
      </c>
      <c r="Q19" s="222"/>
      <c r="R19" s="222"/>
      <c r="S19" s="222">
        <v>236491</v>
      </c>
      <c r="T19" s="222">
        <v>236288.34</v>
      </c>
      <c r="U19" s="222">
        <v>239464.81</v>
      </c>
      <c r="V19" s="222">
        <v>239464.81</v>
      </c>
      <c r="W19" s="222">
        <v>221151</v>
      </c>
      <c r="X19" s="222">
        <v>220590.95</v>
      </c>
      <c r="Y19" s="222">
        <v>237501.2</v>
      </c>
      <c r="Z19" s="222">
        <v>237482.54</v>
      </c>
      <c r="AA19" s="222">
        <v>146911</v>
      </c>
      <c r="AB19" s="222">
        <v>65989.66</v>
      </c>
    </row>
    <row r="20" spans="1:28" s="4" customFormat="1" ht="110.25" outlineLevel="1">
      <c r="A20" s="5" t="s">
        <v>19</v>
      </c>
      <c r="B20" s="44" t="s">
        <v>20</v>
      </c>
      <c r="C20" s="44" t="s">
        <v>4</v>
      </c>
      <c r="D20" s="44" t="s">
        <v>2</v>
      </c>
      <c r="E20" s="44" t="s">
        <v>2</v>
      </c>
      <c r="F20" s="44"/>
      <c r="G20" s="45">
        <f t="shared" ref="G20:AB20" si="8">SUM(G21+G36+G73)</f>
        <v>48213008.06000001</v>
      </c>
      <c r="H20" s="45">
        <f t="shared" si="8"/>
        <v>0</v>
      </c>
      <c r="I20" s="45">
        <f t="shared" si="8"/>
        <v>38141774.449999996</v>
      </c>
      <c r="J20" s="45">
        <f t="shared" si="8"/>
        <v>0</v>
      </c>
      <c r="K20" s="45">
        <f t="shared" si="8"/>
        <v>10071233.610000001</v>
      </c>
      <c r="L20" s="45">
        <f t="shared" si="8"/>
        <v>47752841.920000002</v>
      </c>
      <c r="M20" s="45">
        <f t="shared" si="8"/>
        <v>0</v>
      </c>
      <c r="N20" s="45">
        <f t="shared" si="8"/>
        <v>38037437.929999992</v>
      </c>
      <c r="O20" s="45">
        <f t="shared" si="8"/>
        <v>0</v>
      </c>
      <c r="P20" s="45">
        <f t="shared" si="8"/>
        <v>9715403.9900000021</v>
      </c>
      <c r="Q20" s="45">
        <f t="shared" si="8"/>
        <v>0</v>
      </c>
      <c r="R20" s="45">
        <f t="shared" si="8"/>
        <v>0</v>
      </c>
      <c r="S20" s="45">
        <f t="shared" si="8"/>
        <v>1857967.15</v>
      </c>
      <c r="T20" s="45">
        <f t="shared" si="8"/>
        <v>1852857.39</v>
      </c>
      <c r="U20" s="45">
        <f t="shared" si="8"/>
        <v>1454394.86</v>
      </c>
      <c r="V20" s="45">
        <f t="shared" si="8"/>
        <v>1442099.59</v>
      </c>
      <c r="W20" s="45">
        <f t="shared" si="8"/>
        <v>2417645</v>
      </c>
      <c r="X20" s="45">
        <f t="shared" si="8"/>
        <v>2372409.4500000002</v>
      </c>
      <c r="Y20" s="45">
        <f t="shared" si="8"/>
        <v>2509812</v>
      </c>
      <c r="Z20" s="45">
        <f t="shared" si="8"/>
        <v>2410751.5699999998</v>
      </c>
      <c r="AA20" s="45">
        <f t="shared" si="8"/>
        <v>1831414.6</v>
      </c>
      <c r="AB20" s="45">
        <f t="shared" si="8"/>
        <v>1637285.99</v>
      </c>
    </row>
    <row r="21" spans="1:28" s="7" customFormat="1" ht="78.75" outlineLevel="2">
      <c r="A21" s="6" t="s">
        <v>21</v>
      </c>
      <c r="B21" s="48" t="s">
        <v>20</v>
      </c>
      <c r="C21" s="48" t="s">
        <v>22</v>
      </c>
      <c r="D21" s="48" t="s">
        <v>2</v>
      </c>
      <c r="E21" s="48" t="s">
        <v>2</v>
      </c>
      <c r="F21" s="48"/>
      <c r="G21" s="49">
        <f>SUM(G22+G31)</f>
        <v>732611.72</v>
      </c>
      <c r="H21" s="49">
        <f>SUM(H22+H31)</f>
        <v>0</v>
      </c>
      <c r="I21" s="50">
        <f>SUM(I22+I31)</f>
        <v>732611.72</v>
      </c>
      <c r="J21" s="50">
        <f t="shared" ref="J21:AB21" si="9">SUM(J22+J31)</f>
        <v>0</v>
      </c>
      <c r="K21" s="50">
        <f t="shared" si="9"/>
        <v>0</v>
      </c>
      <c r="L21" s="50">
        <f t="shared" si="9"/>
        <v>732611.72</v>
      </c>
      <c r="M21" s="50">
        <f t="shared" si="9"/>
        <v>0</v>
      </c>
      <c r="N21" s="50">
        <f t="shared" si="9"/>
        <v>732611.72</v>
      </c>
      <c r="O21" s="51">
        <f t="shared" si="9"/>
        <v>0</v>
      </c>
      <c r="P21" s="51">
        <f t="shared" si="9"/>
        <v>0</v>
      </c>
      <c r="Q21" s="51">
        <f t="shared" si="9"/>
        <v>0</v>
      </c>
      <c r="R21" s="51">
        <f t="shared" si="9"/>
        <v>0</v>
      </c>
      <c r="S21" s="51">
        <f t="shared" si="9"/>
        <v>0</v>
      </c>
      <c r="T21" s="51">
        <f t="shared" si="9"/>
        <v>0</v>
      </c>
      <c r="U21" s="51">
        <f t="shared" si="9"/>
        <v>0</v>
      </c>
      <c r="V21" s="51">
        <f t="shared" si="9"/>
        <v>0</v>
      </c>
      <c r="W21" s="51">
        <f t="shared" si="9"/>
        <v>0</v>
      </c>
      <c r="X21" s="51">
        <f t="shared" si="9"/>
        <v>0</v>
      </c>
      <c r="Y21" s="51">
        <f t="shared" si="9"/>
        <v>0</v>
      </c>
      <c r="Z21" s="51">
        <f t="shared" si="9"/>
        <v>0</v>
      </c>
      <c r="AA21" s="51">
        <f t="shared" si="9"/>
        <v>0</v>
      </c>
      <c r="AB21" s="51">
        <f t="shared" si="9"/>
        <v>0</v>
      </c>
    </row>
    <row r="22" spans="1:28" ht="110.25" outlineLevel="3">
      <c r="A22" s="2" t="s">
        <v>9</v>
      </c>
      <c r="B22" s="23" t="s">
        <v>20</v>
      </c>
      <c r="C22" s="23" t="s">
        <v>22</v>
      </c>
      <c r="D22" s="23" t="s">
        <v>10</v>
      </c>
      <c r="E22" s="23" t="s">
        <v>2</v>
      </c>
      <c r="F22" s="23"/>
      <c r="G22" s="24">
        <f>SUM(G23+G28)</f>
        <v>673739</v>
      </c>
      <c r="H22" s="24">
        <f>SUM(H23+H28)</f>
        <v>0</v>
      </c>
      <c r="I22" s="35">
        <f>SUM(I23+I28)</f>
        <v>673739</v>
      </c>
      <c r="J22" s="35">
        <f t="shared" ref="J22:AB22" si="10">SUM(J23+J28)</f>
        <v>0</v>
      </c>
      <c r="K22" s="35">
        <f t="shared" si="10"/>
        <v>0</v>
      </c>
      <c r="L22" s="35">
        <f t="shared" si="10"/>
        <v>673739</v>
      </c>
      <c r="M22" s="35">
        <f t="shared" si="10"/>
        <v>0</v>
      </c>
      <c r="N22" s="35">
        <f t="shared" si="10"/>
        <v>673739</v>
      </c>
      <c r="O22" s="28">
        <f t="shared" si="10"/>
        <v>0</v>
      </c>
      <c r="P22" s="28">
        <f t="shared" si="10"/>
        <v>0</v>
      </c>
      <c r="Q22" s="28">
        <f t="shared" si="10"/>
        <v>0</v>
      </c>
      <c r="R22" s="28">
        <f t="shared" si="10"/>
        <v>0</v>
      </c>
      <c r="S22" s="28">
        <f t="shared" si="10"/>
        <v>0</v>
      </c>
      <c r="T22" s="28">
        <f t="shared" si="10"/>
        <v>0</v>
      </c>
      <c r="U22" s="28">
        <f t="shared" si="10"/>
        <v>0</v>
      </c>
      <c r="V22" s="28">
        <f t="shared" si="10"/>
        <v>0</v>
      </c>
      <c r="W22" s="28">
        <f t="shared" si="10"/>
        <v>0</v>
      </c>
      <c r="X22" s="28">
        <f t="shared" si="10"/>
        <v>0</v>
      </c>
      <c r="Y22" s="28">
        <f t="shared" si="10"/>
        <v>0</v>
      </c>
      <c r="Z22" s="28">
        <f t="shared" si="10"/>
        <v>0</v>
      </c>
      <c r="AA22" s="28">
        <f t="shared" si="10"/>
        <v>0</v>
      </c>
      <c r="AB22" s="28">
        <f t="shared" si="10"/>
        <v>0</v>
      </c>
    </row>
    <row r="23" spans="1:28" ht="47.25" outlineLevel="4">
      <c r="A23" s="2" t="s">
        <v>11</v>
      </c>
      <c r="B23" s="23" t="s">
        <v>20</v>
      </c>
      <c r="C23" s="23" t="s">
        <v>22</v>
      </c>
      <c r="D23" s="23" t="s">
        <v>12</v>
      </c>
      <c r="E23" s="23" t="s">
        <v>2</v>
      </c>
      <c r="F23" s="23"/>
      <c r="G23" s="24">
        <f>SUM(G24+G26)</f>
        <v>519996.1</v>
      </c>
      <c r="H23" s="24">
        <f t="shared" ref="H23:AB23" si="11">SUM(H24+H26)</f>
        <v>0</v>
      </c>
      <c r="I23" s="24">
        <f t="shared" si="11"/>
        <v>519996.1</v>
      </c>
      <c r="J23" s="24">
        <f t="shared" si="11"/>
        <v>0</v>
      </c>
      <c r="K23" s="24">
        <f t="shared" si="11"/>
        <v>0</v>
      </c>
      <c r="L23" s="24">
        <f t="shared" si="11"/>
        <v>519996.1</v>
      </c>
      <c r="M23" s="24">
        <f t="shared" si="11"/>
        <v>0</v>
      </c>
      <c r="N23" s="24">
        <f t="shared" si="11"/>
        <v>519996.1</v>
      </c>
      <c r="O23" s="24">
        <f t="shared" si="11"/>
        <v>0</v>
      </c>
      <c r="P23" s="24">
        <f t="shared" si="11"/>
        <v>0</v>
      </c>
      <c r="Q23" s="24">
        <f t="shared" si="11"/>
        <v>0</v>
      </c>
      <c r="R23" s="24">
        <f t="shared" si="11"/>
        <v>0</v>
      </c>
      <c r="S23" s="24">
        <f t="shared" si="11"/>
        <v>0</v>
      </c>
      <c r="T23" s="24">
        <f t="shared" si="11"/>
        <v>0</v>
      </c>
      <c r="U23" s="24">
        <f t="shared" si="11"/>
        <v>0</v>
      </c>
      <c r="V23" s="24">
        <f t="shared" si="11"/>
        <v>0</v>
      </c>
      <c r="W23" s="24">
        <f t="shared" si="11"/>
        <v>0</v>
      </c>
      <c r="X23" s="24">
        <f t="shared" si="11"/>
        <v>0</v>
      </c>
      <c r="Y23" s="24">
        <f t="shared" si="11"/>
        <v>0</v>
      </c>
      <c r="Z23" s="24">
        <f t="shared" si="11"/>
        <v>0</v>
      </c>
      <c r="AA23" s="24">
        <f t="shared" si="11"/>
        <v>0</v>
      </c>
      <c r="AB23" s="24">
        <f t="shared" si="11"/>
        <v>0</v>
      </c>
    </row>
    <row r="24" spans="1:28" outlineLevel="5">
      <c r="A24" s="2" t="s">
        <v>13</v>
      </c>
      <c r="B24" s="23" t="s">
        <v>20</v>
      </c>
      <c r="C24" s="23" t="s">
        <v>22</v>
      </c>
      <c r="D24" s="23" t="s">
        <v>12</v>
      </c>
      <c r="E24" s="23" t="s">
        <v>14</v>
      </c>
      <c r="F24" s="23"/>
      <c r="G24" s="24">
        <f>SUM(I24:K24)-H24</f>
        <v>513082.36</v>
      </c>
      <c r="H24" s="24"/>
      <c r="I24" s="35">
        <v>513082.36</v>
      </c>
      <c r="J24" s="8">
        <f>SUM(Q24)</f>
        <v>0</v>
      </c>
      <c r="K24" s="9">
        <f>SUM(S24+U24+W24+Y24+AA24)</f>
        <v>0</v>
      </c>
      <c r="L24" s="36">
        <f>SUM(N24:P24)-M24</f>
        <v>513082.36</v>
      </c>
      <c r="M24" s="37"/>
      <c r="N24" s="35">
        <v>513082.36</v>
      </c>
      <c r="O24" s="8">
        <f>SUM(R24)</f>
        <v>0</v>
      </c>
      <c r="P24" s="9">
        <f>SUM(T24+V24+X24+Z24+AB24)</f>
        <v>0</v>
      </c>
      <c r="Q24" s="9"/>
      <c r="R24" s="9"/>
      <c r="S24" s="9"/>
      <c r="T24" s="9"/>
      <c r="U24" s="52"/>
      <c r="V24" s="52"/>
      <c r="W24" s="37"/>
      <c r="X24" s="37"/>
      <c r="Y24" s="9"/>
      <c r="Z24" s="9"/>
      <c r="AA24" s="9"/>
      <c r="AB24" s="9"/>
    </row>
    <row r="25" spans="1:28" s="225" customFormat="1" ht="19.5" customHeight="1" outlineLevel="5">
      <c r="A25" s="217" t="s">
        <v>802</v>
      </c>
      <c r="B25" s="218"/>
      <c r="C25" s="218"/>
      <c r="D25" s="218"/>
      <c r="E25" s="218" t="s">
        <v>14</v>
      </c>
      <c r="F25" s="91"/>
      <c r="G25" s="219">
        <f>SUM(I25:K25)-H25</f>
        <v>513082.36</v>
      </c>
      <c r="H25" s="219"/>
      <c r="I25" s="220">
        <v>513082.36</v>
      </c>
      <c r="J25" s="221">
        <f>SUM(Q25)</f>
        <v>0</v>
      </c>
      <c r="K25" s="9">
        <f t="shared" ref="K25:K27" si="12">SUM(S25+U25+W25+Y25+AA25)</f>
        <v>0</v>
      </c>
      <c r="L25" s="223">
        <f>SUM(N25:P25)-M25</f>
        <v>513082.36</v>
      </c>
      <c r="M25" s="224"/>
      <c r="N25" s="220">
        <v>513082.36</v>
      </c>
      <c r="O25" s="221">
        <f>SUM(R25)</f>
        <v>0</v>
      </c>
      <c r="P25" s="9">
        <f t="shared" ref="P25:P26" si="13">SUM(T25+V25+X25+Z25+AB25)</f>
        <v>0</v>
      </c>
      <c r="Q25" s="222"/>
      <c r="R25" s="222"/>
      <c r="S25" s="222"/>
      <c r="T25" s="222"/>
      <c r="U25" s="226"/>
      <c r="V25" s="226"/>
      <c r="W25" s="224"/>
      <c r="X25" s="224"/>
      <c r="Y25" s="222"/>
      <c r="Z25" s="222"/>
      <c r="AA25" s="222"/>
      <c r="AB25" s="222"/>
    </row>
    <row r="26" spans="1:28" ht="47.25" outlineLevel="5">
      <c r="A26" s="2" t="s">
        <v>23</v>
      </c>
      <c r="B26" s="23" t="s">
        <v>20</v>
      </c>
      <c r="C26" s="23" t="s">
        <v>22</v>
      </c>
      <c r="D26" s="23" t="s">
        <v>12</v>
      </c>
      <c r="E26" s="23" t="s">
        <v>24</v>
      </c>
      <c r="F26" s="23"/>
      <c r="G26" s="24">
        <f>SUM(I26:K26)-H26</f>
        <v>6913.74</v>
      </c>
      <c r="H26" s="24"/>
      <c r="I26" s="35">
        <v>6913.74</v>
      </c>
      <c r="J26" s="8">
        <f>SUM(Q26)</f>
        <v>0</v>
      </c>
      <c r="K26" s="9">
        <f t="shared" si="12"/>
        <v>0</v>
      </c>
      <c r="L26" s="36">
        <f>SUM(N26:P26)-M26</f>
        <v>6913.74</v>
      </c>
      <c r="M26" s="37"/>
      <c r="N26" s="35">
        <v>6913.74</v>
      </c>
      <c r="O26" s="8">
        <f>SUM(R26)</f>
        <v>0</v>
      </c>
      <c r="P26" s="9">
        <f t="shared" si="13"/>
        <v>0</v>
      </c>
      <c r="Q26" s="9"/>
      <c r="R26" s="9"/>
      <c r="S26" s="9"/>
      <c r="T26" s="9"/>
      <c r="U26" s="9"/>
      <c r="V26" s="9"/>
      <c r="W26" s="37"/>
      <c r="X26" s="37"/>
      <c r="Y26" s="9"/>
      <c r="Z26" s="9"/>
      <c r="AA26" s="9"/>
      <c r="AB26" s="9"/>
    </row>
    <row r="27" spans="1:28" s="225" customFormat="1" ht="24.75" customHeight="1" outlineLevel="5">
      <c r="A27" s="217" t="s">
        <v>802</v>
      </c>
      <c r="B27" s="218"/>
      <c r="C27" s="218"/>
      <c r="D27" s="218"/>
      <c r="E27" s="218" t="s">
        <v>24</v>
      </c>
      <c r="F27" s="91"/>
      <c r="G27" s="219">
        <f>SUM(I27:K27)-H27</f>
        <v>6913.74</v>
      </c>
      <c r="H27" s="219"/>
      <c r="I27" s="220">
        <v>6913.74</v>
      </c>
      <c r="J27" s="221">
        <f>SUM(Q27)</f>
        <v>0</v>
      </c>
      <c r="K27" s="9">
        <f t="shared" si="12"/>
        <v>0</v>
      </c>
      <c r="L27" s="223">
        <f>SUM(N27:P27)-M27</f>
        <v>6913.74</v>
      </c>
      <c r="M27" s="224"/>
      <c r="N27" s="220">
        <v>6913.74</v>
      </c>
      <c r="O27" s="221">
        <f>SUM(R27)</f>
        <v>0</v>
      </c>
      <c r="P27" s="222">
        <f>SUM(T27+V27+X45+Z27+AB27)</f>
        <v>0</v>
      </c>
      <c r="Q27" s="222"/>
      <c r="R27" s="222"/>
      <c r="S27" s="222"/>
      <c r="T27" s="222"/>
      <c r="U27" s="222"/>
      <c r="V27" s="222"/>
      <c r="W27" s="224"/>
      <c r="X27" s="224"/>
      <c r="Y27" s="222"/>
      <c r="Z27" s="222"/>
      <c r="AA27" s="222"/>
      <c r="AB27" s="222"/>
    </row>
    <row r="28" spans="1:28" ht="94.5" outlineLevel="4">
      <c r="A28" s="2" t="s">
        <v>15</v>
      </c>
      <c r="B28" s="23" t="s">
        <v>20</v>
      </c>
      <c r="C28" s="23" t="s">
        <v>22</v>
      </c>
      <c r="D28" s="23" t="s">
        <v>16</v>
      </c>
      <c r="E28" s="23" t="s">
        <v>2</v>
      </c>
      <c r="F28" s="23"/>
      <c r="G28" s="24">
        <f>SUM(G29)</f>
        <v>153742.9</v>
      </c>
      <c r="H28" s="24">
        <f>SUM(H29)</f>
        <v>0</v>
      </c>
      <c r="I28" s="35">
        <f>SUM(I29)</f>
        <v>153742.9</v>
      </c>
      <c r="J28" s="35">
        <f t="shared" ref="J28:AB28" si="14">SUM(J29)</f>
        <v>0</v>
      </c>
      <c r="K28" s="35">
        <f t="shared" si="14"/>
        <v>0</v>
      </c>
      <c r="L28" s="35">
        <f t="shared" si="14"/>
        <v>153742.9</v>
      </c>
      <c r="M28" s="35">
        <f t="shared" si="14"/>
        <v>0</v>
      </c>
      <c r="N28" s="35">
        <f t="shared" si="14"/>
        <v>153742.9</v>
      </c>
      <c r="O28" s="28">
        <f t="shared" si="14"/>
        <v>0</v>
      </c>
      <c r="P28" s="28">
        <f t="shared" si="14"/>
        <v>0</v>
      </c>
      <c r="Q28" s="28">
        <f t="shared" si="14"/>
        <v>0</v>
      </c>
      <c r="R28" s="28">
        <f t="shared" si="14"/>
        <v>0</v>
      </c>
      <c r="S28" s="28">
        <f t="shared" si="14"/>
        <v>0</v>
      </c>
      <c r="T28" s="28">
        <f t="shared" si="14"/>
        <v>0</v>
      </c>
      <c r="U28" s="28">
        <f t="shared" si="14"/>
        <v>0</v>
      </c>
      <c r="V28" s="28">
        <f t="shared" si="14"/>
        <v>0</v>
      </c>
      <c r="W28" s="28">
        <f t="shared" si="14"/>
        <v>0</v>
      </c>
      <c r="X28" s="28">
        <f t="shared" si="14"/>
        <v>0</v>
      </c>
      <c r="Y28" s="28">
        <f t="shared" si="14"/>
        <v>0</v>
      </c>
      <c r="Z28" s="28">
        <f t="shared" si="14"/>
        <v>0</v>
      </c>
      <c r="AA28" s="28">
        <f t="shared" si="14"/>
        <v>0</v>
      </c>
      <c r="AB28" s="28">
        <f t="shared" si="14"/>
        <v>0</v>
      </c>
    </row>
    <row r="29" spans="1:28" ht="31.5" outlineLevel="5">
      <c r="A29" s="2" t="s">
        <v>17</v>
      </c>
      <c r="B29" s="23" t="s">
        <v>20</v>
      </c>
      <c r="C29" s="23" t="s">
        <v>22</v>
      </c>
      <c r="D29" s="23" t="s">
        <v>16</v>
      </c>
      <c r="E29" s="23" t="s">
        <v>18</v>
      </c>
      <c r="F29" s="23"/>
      <c r="G29" s="24">
        <f>SUM(I29:K29)-H29</f>
        <v>153742.9</v>
      </c>
      <c r="H29" s="24"/>
      <c r="I29" s="35">
        <v>153742.9</v>
      </c>
      <c r="J29" s="8">
        <f>SUM(Q29)</f>
        <v>0</v>
      </c>
      <c r="K29" s="9">
        <f>SUM(S29+U29+W29+Y29+AA29)</f>
        <v>0</v>
      </c>
      <c r="L29" s="36">
        <f>SUM(N29:P29)-M29</f>
        <v>153742.9</v>
      </c>
      <c r="M29" s="37"/>
      <c r="N29" s="35">
        <v>153742.9</v>
      </c>
      <c r="O29" s="8">
        <f>SUM(R29)</f>
        <v>0</v>
      </c>
      <c r="P29" s="9">
        <f>SUM(T29+V29+X29+Z29+AB29)</f>
        <v>0</v>
      </c>
      <c r="Q29" s="9"/>
      <c r="R29" s="9"/>
      <c r="S29" s="9"/>
      <c r="T29" s="9"/>
      <c r="U29" s="9"/>
      <c r="V29" s="9"/>
      <c r="W29" s="9"/>
      <c r="X29" s="9"/>
      <c r="Y29" s="9"/>
      <c r="Z29" s="9"/>
      <c r="AA29" s="9"/>
      <c r="AB29" s="9"/>
    </row>
    <row r="30" spans="1:28" s="225" customFormat="1" ht="21.75" customHeight="1" outlineLevel="5">
      <c r="A30" s="217" t="s">
        <v>802</v>
      </c>
      <c r="B30" s="218"/>
      <c r="C30" s="218"/>
      <c r="D30" s="218"/>
      <c r="E30" s="218" t="s">
        <v>18</v>
      </c>
      <c r="F30" s="91"/>
      <c r="G30" s="219">
        <f>SUM(I30:K30)-H30</f>
        <v>153742.9</v>
      </c>
      <c r="H30" s="219"/>
      <c r="I30" s="220">
        <v>153742.9</v>
      </c>
      <c r="J30" s="221">
        <f>SUM(Q30)</f>
        <v>0</v>
      </c>
      <c r="K30" s="222">
        <f>SUM(S30+U30+W30+Y30+AA30)</f>
        <v>0</v>
      </c>
      <c r="L30" s="223">
        <f>SUM(N30:P30)-M30</f>
        <v>153742.9</v>
      </c>
      <c r="M30" s="224"/>
      <c r="N30" s="220">
        <v>153742.9</v>
      </c>
      <c r="O30" s="221">
        <f>SUM(R30)</f>
        <v>0</v>
      </c>
      <c r="P30" s="222">
        <f>SUM(T30+V30+X30+Z30+AB30)</f>
        <v>0</v>
      </c>
      <c r="Q30" s="222"/>
      <c r="R30" s="222"/>
      <c r="S30" s="222"/>
      <c r="T30" s="222"/>
      <c r="U30" s="222"/>
      <c r="V30" s="222"/>
      <c r="W30" s="222"/>
      <c r="X30" s="222"/>
      <c r="Y30" s="222"/>
      <c r="Z30" s="222"/>
      <c r="AA30" s="222"/>
      <c r="AB30" s="222"/>
    </row>
    <row r="31" spans="1:28" ht="47.25" outlineLevel="3">
      <c r="A31" s="2" t="s">
        <v>25</v>
      </c>
      <c r="B31" s="23" t="s">
        <v>20</v>
      </c>
      <c r="C31" s="23" t="s">
        <v>22</v>
      </c>
      <c r="D31" s="23" t="s">
        <v>26</v>
      </c>
      <c r="E31" s="23" t="s">
        <v>2</v>
      </c>
      <c r="F31" s="23"/>
      <c r="G31" s="24">
        <f>SUM(G32)</f>
        <v>58872.72</v>
      </c>
      <c r="H31" s="24">
        <f>SUM(H32)</f>
        <v>0</v>
      </c>
      <c r="I31" s="35">
        <f>SUM(I32)</f>
        <v>58872.72</v>
      </c>
      <c r="J31" s="35">
        <f t="shared" ref="J31:AB31" si="15">SUM(J32)</f>
        <v>0</v>
      </c>
      <c r="K31" s="35">
        <f t="shared" si="15"/>
        <v>0</v>
      </c>
      <c r="L31" s="35">
        <f t="shared" si="15"/>
        <v>58872.72</v>
      </c>
      <c r="M31" s="35">
        <f t="shared" si="15"/>
        <v>0</v>
      </c>
      <c r="N31" s="35">
        <f t="shared" si="15"/>
        <v>58872.72</v>
      </c>
      <c r="O31" s="28">
        <f t="shared" si="15"/>
        <v>0</v>
      </c>
      <c r="P31" s="28">
        <f t="shared" si="15"/>
        <v>0</v>
      </c>
      <c r="Q31" s="28">
        <f t="shared" si="15"/>
        <v>0</v>
      </c>
      <c r="R31" s="28">
        <f t="shared" si="15"/>
        <v>0</v>
      </c>
      <c r="S31" s="28">
        <f t="shared" si="15"/>
        <v>0</v>
      </c>
      <c r="T31" s="28">
        <f t="shared" si="15"/>
        <v>0</v>
      </c>
      <c r="U31" s="28">
        <f t="shared" si="15"/>
        <v>0</v>
      </c>
      <c r="V31" s="28">
        <f t="shared" si="15"/>
        <v>0</v>
      </c>
      <c r="W31" s="28">
        <f t="shared" si="15"/>
        <v>0</v>
      </c>
      <c r="X31" s="28">
        <f t="shared" si="15"/>
        <v>0</v>
      </c>
      <c r="Y31" s="28">
        <f t="shared" si="15"/>
        <v>0</v>
      </c>
      <c r="Z31" s="28">
        <f t="shared" si="15"/>
        <v>0</v>
      </c>
      <c r="AA31" s="28">
        <f t="shared" si="15"/>
        <v>0</v>
      </c>
      <c r="AB31" s="28">
        <f t="shared" si="15"/>
        <v>0</v>
      </c>
    </row>
    <row r="32" spans="1:28" ht="31.5" outlineLevel="4">
      <c r="A32" s="2" t="s">
        <v>27</v>
      </c>
      <c r="B32" s="23" t="s">
        <v>20</v>
      </c>
      <c r="C32" s="23" t="s">
        <v>22</v>
      </c>
      <c r="D32" s="23" t="s">
        <v>28</v>
      </c>
      <c r="E32" s="23" t="s">
        <v>2</v>
      </c>
      <c r="F32" s="23"/>
      <c r="G32" s="24">
        <f>SUM(G33:G35)</f>
        <v>58872.72</v>
      </c>
      <c r="H32" s="24">
        <f>SUM(H33:H35)</f>
        <v>0</v>
      </c>
      <c r="I32" s="35">
        <f>SUM(I33:I35)</f>
        <v>58872.72</v>
      </c>
      <c r="J32" s="35">
        <f t="shared" ref="J32:AB32" si="16">SUM(J33:J35)</f>
        <v>0</v>
      </c>
      <c r="K32" s="35">
        <f t="shared" si="16"/>
        <v>0</v>
      </c>
      <c r="L32" s="35">
        <f t="shared" si="16"/>
        <v>58872.72</v>
      </c>
      <c r="M32" s="35">
        <f t="shared" si="16"/>
        <v>0</v>
      </c>
      <c r="N32" s="35">
        <f t="shared" si="16"/>
        <v>58872.72</v>
      </c>
      <c r="O32" s="28">
        <f t="shared" si="16"/>
        <v>0</v>
      </c>
      <c r="P32" s="28">
        <f t="shared" si="16"/>
        <v>0</v>
      </c>
      <c r="Q32" s="28">
        <f>SUM(Q33:Q35)</f>
        <v>0</v>
      </c>
      <c r="R32" s="28">
        <f t="shared" si="16"/>
        <v>0</v>
      </c>
      <c r="S32" s="28">
        <f t="shared" si="16"/>
        <v>0</v>
      </c>
      <c r="T32" s="28">
        <f t="shared" si="16"/>
        <v>0</v>
      </c>
      <c r="U32" s="28">
        <f t="shared" si="16"/>
        <v>0</v>
      </c>
      <c r="V32" s="28">
        <f t="shared" si="16"/>
        <v>0</v>
      </c>
      <c r="W32" s="28">
        <f t="shared" si="16"/>
        <v>0</v>
      </c>
      <c r="X32" s="28">
        <f t="shared" si="16"/>
        <v>0</v>
      </c>
      <c r="Y32" s="28">
        <f t="shared" si="16"/>
        <v>0</v>
      </c>
      <c r="Z32" s="28">
        <f t="shared" si="16"/>
        <v>0</v>
      </c>
      <c r="AA32" s="28">
        <f t="shared" si="16"/>
        <v>0</v>
      </c>
      <c r="AB32" s="28">
        <f t="shared" si="16"/>
        <v>0</v>
      </c>
    </row>
    <row r="33" spans="1:28" outlineLevel="5">
      <c r="A33" s="2" t="s">
        <v>29</v>
      </c>
      <c r="B33" s="23" t="s">
        <v>20</v>
      </c>
      <c r="C33" s="23" t="s">
        <v>22</v>
      </c>
      <c r="D33" s="23" t="s">
        <v>28</v>
      </c>
      <c r="E33" s="23" t="s">
        <v>30</v>
      </c>
      <c r="F33" s="23"/>
      <c r="G33" s="24">
        <f>SUM(I33:K33)-H33</f>
        <v>5000</v>
      </c>
      <c r="H33" s="24"/>
      <c r="I33" s="35">
        <v>5000</v>
      </c>
      <c r="J33" s="8">
        <f>SUM(Q33)</f>
        <v>0</v>
      </c>
      <c r="K33" s="9">
        <f>SUM(S33+U33+W33+Y33+AA33)</f>
        <v>0</v>
      </c>
      <c r="L33" s="36">
        <f>SUM(N33:P33)-M33</f>
        <v>5000</v>
      </c>
      <c r="M33" s="37"/>
      <c r="N33" s="35">
        <v>5000</v>
      </c>
      <c r="O33" s="8">
        <f>SUM(R33)</f>
        <v>0</v>
      </c>
      <c r="P33" s="9">
        <f>SUM(T33+V33+X33+Z33+AB33)</f>
        <v>0</v>
      </c>
      <c r="Q33" s="9"/>
      <c r="R33" s="9"/>
      <c r="S33" s="9"/>
      <c r="T33" s="9"/>
      <c r="U33" s="9"/>
      <c r="V33" s="9"/>
      <c r="W33" s="9"/>
      <c r="X33" s="9"/>
      <c r="Y33" s="9"/>
      <c r="Z33" s="9"/>
      <c r="AA33" s="9"/>
      <c r="AB33" s="9"/>
    </row>
    <row r="34" spans="1:28" ht="31.5" outlineLevel="5">
      <c r="A34" s="2" t="s">
        <v>505</v>
      </c>
      <c r="B34" s="23" t="s">
        <v>20</v>
      </c>
      <c r="C34" s="23" t="s">
        <v>22</v>
      </c>
      <c r="D34" s="23" t="s">
        <v>28</v>
      </c>
      <c r="E34" s="23">
        <v>310</v>
      </c>
      <c r="F34" s="23"/>
      <c r="G34" s="24">
        <f>SUM(I34:K34)-H34</f>
        <v>32500</v>
      </c>
      <c r="H34" s="24"/>
      <c r="I34" s="35">
        <v>32500</v>
      </c>
      <c r="J34" s="8">
        <f>SUM(Q34)</f>
        <v>0</v>
      </c>
      <c r="K34" s="9">
        <f>SUM(S34+U34+W34+Y34+AA34)</f>
        <v>0</v>
      </c>
      <c r="L34" s="36">
        <f>SUM(N34:P34)-M34</f>
        <v>32500</v>
      </c>
      <c r="M34" s="37"/>
      <c r="N34" s="35">
        <v>32500</v>
      </c>
      <c r="O34" s="8">
        <f>SUM(R34)</f>
        <v>0</v>
      </c>
      <c r="P34" s="9">
        <f>SUM(T34+V34+X34+Z34+AB34)</f>
        <v>0</v>
      </c>
      <c r="Q34" s="9"/>
      <c r="R34" s="9"/>
      <c r="S34" s="9"/>
      <c r="T34" s="9"/>
      <c r="U34" s="9"/>
      <c r="V34" s="9"/>
      <c r="W34" s="9"/>
      <c r="X34" s="9"/>
      <c r="Y34" s="9"/>
      <c r="Z34" s="9"/>
      <c r="AA34" s="9"/>
      <c r="AB34" s="9"/>
    </row>
    <row r="35" spans="1:28" ht="47.25" outlineLevel="5">
      <c r="A35" s="2" t="s">
        <v>31</v>
      </c>
      <c r="B35" s="23" t="s">
        <v>20</v>
      </c>
      <c r="C35" s="23" t="s">
        <v>22</v>
      </c>
      <c r="D35" s="23" t="s">
        <v>28</v>
      </c>
      <c r="E35" s="23" t="s">
        <v>32</v>
      </c>
      <c r="F35" s="23"/>
      <c r="G35" s="24">
        <f>SUM(I35:K35)-H35</f>
        <v>21372.720000000001</v>
      </c>
      <c r="H35" s="24"/>
      <c r="I35" s="35">
        <v>21372.720000000001</v>
      </c>
      <c r="J35" s="8">
        <f>SUM(Q35)</f>
        <v>0</v>
      </c>
      <c r="K35" s="9">
        <f>SUM(S35+U35+W35+Y35+AA35)</f>
        <v>0</v>
      </c>
      <c r="L35" s="36">
        <f>SUM(N35:P35)-M35</f>
        <v>21372.720000000001</v>
      </c>
      <c r="M35" s="37"/>
      <c r="N35" s="35">
        <v>21372.720000000001</v>
      </c>
      <c r="O35" s="8">
        <f>SUM(R35)</f>
        <v>0</v>
      </c>
      <c r="P35" s="9">
        <f>SUM(T35+V35+X35+Z35+AB35)</f>
        <v>0</v>
      </c>
      <c r="Q35" s="9"/>
      <c r="R35" s="9"/>
      <c r="S35" s="9"/>
      <c r="T35" s="9"/>
      <c r="U35" s="9"/>
      <c r="V35" s="9"/>
      <c r="W35" s="9"/>
      <c r="X35" s="9"/>
      <c r="Y35" s="9"/>
      <c r="Z35" s="9"/>
      <c r="AA35" s="9"/>
      <c r="AB35" s="9"/>
    </row>
    <row r="36" spans="1:28" s="7" customFormat="1" ht="47.25" outlineLevel="2">
      <c r="A36" s="6" t="s">
        <v>33</v>
      </c>
      <c r="B36" s="48" t="s">
        <v>20</v>
      </c>
      <c r="C36" s="48" t="s">
        <v>34</v>
      </c>
      <c r="D36" s="48" t="s">
        <v>2</v>
      </c>
      <c r="E36" s="48" t="s">
        <v>2</v>
      </c>
      <c r="F36" s="48"/>
      <c r="G36" s="49">
        <f>SUM(G37+G51+G64)</f>
        <v>47420396.340000011</v>
      </c>
      <c r="H36" s="49">
        <f>SUM(H37+H51+H64)</f>
        <v>0</v>
      </c>
      <c r="I36" s="50">
        <f>SUM(I37+I51+I64)</f>
        <v>37409162.729999997</v>
      </c>
      <c r="J36" s="50">
        <f t="shared" ref="J36:AB36" si="17">SUM(J37+J51+J64)</f>
        <v>0</v>
      </c>
      <c r="K36" s="50">
        <f>SUM(K37+K51+K64)</f>
        <v>10011233.610000001</v>
      </c>
      <c r="L36" s="50">
        <f t="shared" si="17"/>
        <v>46960230.200000003</v>
      </c>
      <c r="M36" s="50">
        <f t="shared" si="17"/>
        <v>0</v>
      </c>
      <c r="N36" s="50">
        <f t="shared" si="17"/>
        <v>37304826.209999993</v>
      </c>
      <c r="O36" s="51">
        <f t="shared" si="17"/>
        <v>0</v>
      </c>
      <c r="P36" s="51">
        <f t="shared" si="17"/>
        <v>9655403.9900000021</v>
      </c>
      <c r="Q36" s="51">
        <f t="shared" si="17"/>
        <v>0</v>
      </c>
      <c r="R36" s="51">
        <f t="shared" si="17"/>
        <v>0</v>
      </c>
      <c r="S36" s="51">
        <f t="shared" si="17"/>
        <v>1857967.15</v>
      </c>
      <c r="T36" s="51">
        <f t="shared" si="17"/>
        <v>1852857.39</v>
      </c>
      <c r="U36" s="51">
        <f t="shared" si="17"/>
        <v>1454394.86</v>
      </c>
      <c r="V36" s="51">
        <f t="shared" si="17"/>
        <v>1442099.59</v>
      </c>
      <c r="W36" s="51">
        <f t="shared" si="17"/>
        <v>2417645</v>
      </c>
      <c r="X36" s="51">
        <f t="shared" si="17"/>
        <v>2372409.4500000002</v>
      </c>
      <c r="Y36" s="51">
        <f t="shared" si="17"/>
        <v>2509812</v>
      </c>
      <c r="Z36" s="51">
        <f t="shared" si="17"/>
        <v>2410751.5699999998</v>
      </c>
      <c r="AA36" s="51">
        <f t="shared" si="17"/>
        <v>1771414.6</v>
      </c>
      <c r="AB36" s="51">
        <f t="shared" si="17"/>
        <v>1577285.99</v>
      </c>
    </row>
    <row r="37" spans="1:28" ht="110.25" outlineLevel="3">
      <c r="A37" s="2" t="s">
        <v>9</v>
      </c>
      <c r="B37" s="23" t="s">
        <v>20</v>
      </c>
      <c r="C37" s="23" t="s">
        <v>34</v>
      </c>
      <c r="D37" s="23" t="s">
        <v>10</v>
      </c>
      <c r="E37" s="23" t="s">
        <v>2</v>
      </c>
      <c r="F37" s="23"/>
      <c r="G37" s="24">
        <f>SUM(G38+G45+G47)</f>
        <v>43934487.56000001</v>
      </c>
      <c r="H37" s="24">
        <f t="shared" ref="H37:M37" si="18">SUM(H38+H45+H47)</f>
        <v>0</v>
      </c>
      <c r="I37" s="24">
        <f t="shared" si="18"/>
        <v>35650112.859999999</v>
      </c>
      <c r="J37" s="24">
        <f t="shared" si="18"/>
        <v>0</v>
      </c>
      <c r="K37" s="24">
        <f t="shared" si="18"/>
        <v>8284374.7000000011</v>
      </c>
      <c r="L37" s="24">
        <f t="shared" si="18"/>
        <v>43839886.620000005</v>
      </c>
      <c r="M37" s="24">
        <f t="shared" si="18"/>
        <v>0</v>
      </c>
      <c r="N37" s="24">
        <f t="shared" ref="N37" si="19">SUM(N38+N45+N47)</f>
        <v>35649036.409999996</v>
      </c>
      <c r="O37" s="24">
        <f t="shared" ref="O37" si="20">SUM(O38+O45+O47)</f>
        <v>0</v>
      </c>
      <c r="P37" s="24">
        <f t="shared" ref="P37" si="21">SUM(P38+P45+P47)</f>
        <v>8190850.2100000009</v>
      </c>
      <c r="Q37" s="24">
        <f t="shared" ref="Q37" si="22">SUM(Q38+Q45+Q47)</f>
        <v>0</v>
      </c>
      <c r="R37" s="24">
        <f t="shared" ref="R37:S37" si="23">SUM(R38+R45+R47)</f>
        <v>0</v>
      </c>
      <c r="S37" s="24">
        <f t="shared" si="23"/>
        <v>1673994</v>
      </c>
      <c r="T37" s="24">
        <f t="shared" ref="T37" si="24">SUM(T38+T45+T47)</f>
        <v>1668925.22</v>
      </c>
      <c r="U37" s="24">
        <f t="shared" ref="U37" si="25">SUM(U38+U45+U47)</f>
        <v>1076141.1000000001</v>
      </c>
      <c r="V37" s="24">
        <f t="shared" ref="V37" si="26">SUM(V38+V45+V47)</f>
        <v>1076140.8</v>
      </c>
      <c r="W37" s="24">
        <f t="shared" ref="W37" si="27">SUM(W38+W45+W47)</f>
        <v>2207645</v>
      </c>
      <c r="X37" s="24">
        <f t="shared" ref="X37:Y37" si="28">SUM(X38+X45+X47)</f>
        <v>2206929.81</v>
      </c>
      <c r="Y37" s="24">
        <f t="shared" si="28"/>
        <v>2250560</v>
      </c>
      <c r="Z37" s="24">
        <f t="shared" ref="Z37" si="29">SUM(Z38+Z45+Z47)</f>
        <v>2230653.17</v>
      </c>
      <c r="AA37" s="24">
        <f t="shared" ref="AA37" si="30">SUM(AA38+AA45+AA47)</f>
        <v>1076034.6000000001</v>
      </c>
      <c r="AB37" s="24">
        <f t="shared" ref="AB37" si="31">SUM(AB38+AB45+AB47)</f>
        <v>1008201.21</v>
      </c>
    </row>
    <row r="38" spans="1:28" ht="47.25" outlineLevel="4">
      <c r="A38" s="2" t="s">
        <v>11</v>
      </c>
      <c r="B38" s="23" t="s">
        <v>20</v>
      </c>
      <c r="C38" s="23" t="s">
        <v>34</v>
      </c>
      <c r="D38" s="23" t="s">
        <v>12</v>
      </c>
      <c r="E38" s="23" t="s">
        <v>2</v>
      </c>
      <c r="F38" s="23"/>
      <c r="G38" s="35">
        <f t="shared" ref="G38:H38" si="32">SUM(G39+G42)</f>
        <v>33820734.890000008</v>
      </c>
      <c r="H38" s="35">
        <f t="shared" si="32"/>
        <v>0</v>
      </c>
      <c r="I38" s="35">
        <f>SUM(I39+I42)</f>
        <v>27453417</v>
      </c>
      <c r="J38" s="35">
        <f t="shared" ref="J38:P38" si="33">SUM(J39+J42)</f>
        <v>0</v>
      </c>
      <c r="K38" s="35">
        <f t="shared" si="33"/>
        <v>6367317.8900000006</v>
      </c>
      <c r="L38" s="35">
        <f t="shared" si="33"/>
        <v>33755268.010000005</v>
      </c>
      <c r="M38" s="35">
        <f t="shared" si="33"/>
        <v>0</v>
      </c>
      <c r="N38" s="35">
        <f t="shared" si="33"/>
        <v>27453390.969999999</v>
      </c>
      <c r="O38" s="35">
        <f t="shared" si="33"/>
        <v>0</v>
      </c>
      <c r="P38" s="35">
        <f t="shared" si="33"/>
        <v>6301877.040000001</v>
      </c>
      <c r="Q38" s="35">
        <f t="shared" ref="Q38" si="34">SUM(Q39+Q42)</f>
        <v>0</v>
      </c>
      <c r="R38" s="35">
        <f t="shared" ref="R38" si="35">SUM(R39+R42)</f>
        <v>0</v>
      </c>
      <c r="S38" s="28">
        <f>SUM(S39+S42)</f>
        <v>1285721</v>
      </c>
      <c r="T38" s="28">
        <f t="shared" ref="T38:AB38" si="36">SUM(T39+T42)</f>
        <v>1284880.54</v>
      </c>
      <c r="U38" s="28">
        <f t="shared" si="36"/>
        <v>828384.89</v>
      </c>
      <c r="V38" s="28">
        <f t="shared" si="36"/>
        <v>828384.66</v>
      </c>
      <c r="W38" s="28">
        <f t="shared" si="36"/>
        <v>1699812</v>
      </c>
      <c r="X38" s="28">
        <f t="shared" si="36"/>
        <v>1699623.34</v>
      </c>
      <c r="Y38" s="28">
        <f t="shared" si="36"/>
        <v>1714334</v>
      </c>
      <c r="Z38" s="28">
        <f t="shared" si="36"/>
        <v>1714252.16</v>
      </c>
      <c r="AA38" s="28">
        <f t="shared" si="36"/>
        <v>839066</v>
      </c>
      <c r="AB38" s="28">
        <f t="shared" si="36"/>
        <v>774736.34</v>
      </c>
    </row>
    <row r="39" spans="1:28" outlineLevel="5">
      <c r="A39" s="2" t="s">
        <v>13</v>
      </c>
      <c r="B39" s="23" t="s">
        <v>20</v>
      </c>
      <c r="C39" s="23" t="s">
        <v>34</v>
      </c>
      <c r="D39" s="23" t="s">
        <v>12</v>
      </c>
      <c r="E39" s="23" t="s">
        <v>14</v>
      </c>
      <c r="F39" s="23"/>
      <c r="G39" s="24">
        <f>SUM(I39:K39)-H39</f>
        <v>33679799.760000005</v>
      </c>
      <c r="H39" s="24"/>
      <c r="I39" s="35">
        <v>27337775.030000001</v>
      </c>
      <c r="J39" s="8">
        <f>SUM(Q39)</f>
        <v>0</v>
      </c>
      <c r="K39" s="9">
        <f>SUM(S39+U39+W39+Y39+AA39)</f>
        <v>6342024.7300000004</v>
      </c>
      <c r="L39" s="36">
        <f>SUM(N39:P39)-M39</f>
        <v>33614332.880000003</v>
      </c>
      <c r="M39" s="37"/>
      <c r="N39" s="36">
        <v>27337749</v>
      </c>
      <c r="O39" s="8">
        <f>SUM(R39)</f>
        <v>0</v>
      </c>
      <c r="P39" s="9">
        <f>SUM(T39+V39+Z39+AB39+X39)</f>
        <v>6276583.8800000008</v>
      </c>
      <c r="Q39" s="9"/>
      <c r="R39" s="9"/>
      <c r="S39" s="52">
        <v>1274397.79</v>
      </c>
      <c r="T39" s="52">
        <v>1273557.33</v>
      </c>
      <c r="U39" s="52">
        <v>828384.89</v>
      </c>
      <c r="V39" s="52">
        <v>828384.66</v>
      </c>
      <c r="W39" s="9">
        <v>1694705.22</v>
      </c>
      <c r="X39" s="52">
        <v>1694516.56</v>
      </c>
      <c r="Y39" s="52">
        <v>1707144.8</v>
      </c>
      <c r="Z39" s="52">
        <v>1707062.96</v>
      </c>
      <c r="AA39" s="9">
        <v>837392.03</v>
      </c>
      <c r="AB39" s="9">
        <v>773062.37</v>
      </c>
    </row>
    <row r="40" spans="1:28" s="225" customFormat="1" ht="19.5" customHeight="1" outlineLevel="5">
      <c r="A40" s="227" t="s">
        <v>802</v>
      </c>
      <c r="B40" s="218"/>
      <c r="C40" s="218"/>
      <c r="D40" s="218"/>
      <c r="E40" s="218" t="s">
        <v>14</v>
      </c>
      <c r="F40" s="91"/>
      <c r="G40" s="219">
        <f t="shared" ref="G40:G41" si="37">SUM(I40:K40)-H40</f>
        <v>23677821.620000001</v>
      </c>
      <c r="H40" s="219"/>
      <c r="I40" s="220">
        <v>21208204.57</v>
      </c>
      <c r="J40" s="221">
        <f t="shared" ref="J40:J41" si="38">SUM(Q40)</f>
        <v>0</v>
      </c>
      <c r="K40" s="222">
        <f t="shared" ref="K40:K41" si="39">SUM(S40+U40+W40+Y40+AA40)</f>
        <v>2469617.0499999998</v>
      </c>
      <c r="L40" s="223">
        <f t="shared" ref="L40:L41" si="40">SUM(N40:P40)-M40</f>
        <v>23615682.27</v>
      </c>
      <c r="M40" s="224"/>
      <c r="N40" s="223">
        <v>21208197</v>
      </c>
      <c r="O40" s="221">
        <f t="shared" ref="O40:O41" si="41">SUM(R40)</f>
        <v>0</v>
      </c>
      <c r="P40" s="222">
        <f t="shared" ref="P40:P41" si="42">SUM(T40+V40+Z40+AB40+X40)</f>
        <v>2407485.27</v>
      </c>
      <c r="Q40" s="222"/>
      <c r="R40" s="222"/>
      <c r="S40" s="226">
        <v>717133.95</v>
      </c>
      <c r="T40" s="226">
        <v>716293.49</v>
      </c>
      <c r="U40" s="226"/>
      <c r="V40" s="226"/>
      <c r="W40" s="222">
        <v>497649.6</v>
      </c>
      <c r="X40" s="226">
        <v>497526.3</v>
      </c>
      <c r="Y40" s="226">
        <v>754041.47</v>
      </c>
      <c r="Z40" s="226">
        <v>754041.47</v>
      </c>
      <c r="AA40" s="222">
        <v>500792.03</v>
      </c>
      <c r="AB40" s="222">
        <v>439624.01</v>
      </c>
    </row>
    <row r="41" spans="1:28" s="225" customFormat="1" ht="33" customHeight="1" outlineLevel="5">
      <c r="A41" s="227" t="s">
        <v>803</v>
      </c>
      <c r="B41" s="218"/>
      <c r="C41" s="218"/>
      <c r="D41" s="218"/>
      <c r="E41" s="218" t="s">
        <v>14</v>
      </c>
      <c r="F41" s="91"/>
      <c r="G41" s="219">
        <f t="shared" si="37"/>
        <v>10001978.140000001</v>
      </c>
      <c r="H41" s="219"/>
      <c r="I41" s="220">
        <v>6129570.46</v>
      </c>
      <c r="J41" s="221">
        <f t="shared" si="38"/>
        <v>0</v>
      </c>
      <c r="K41" s="222">
        <f t="shared" si="39"/>
        <v>3872407.68</v>
      </c>
      <c r="L41" s="223">
        <f t="shared" si="40"/>
        <v>9998650.6099999994</v>
      </c>
      <c r="M41" s="224"/>
      <c r="N41" s="223">
        <v>6129552</v>
      </c>
      <c r="O41" s="221">
        <f t="shared" si="41"/>
        <v>0</v>
      </c>
      <c r="P41" s="222">
        <f t="shared" si="42"/>
        <v>3869098.6100000003</v>
      </c>
      <c r="Q41" s="222"/>
      <c r="R41" s="222"/>
      <c r="S41" s="226">
        <v>557263.84</v>
      </c>
      <c r="T41" s="226">
        <v>557263.84</v>
      </c>
      <c r="U41" s="226">
        <v>828384.89</v>
      </c>
      <c r="V41" s="226">
        <v>828384.66</v>
      </c>
      <c r="W41" s="222">
        <v>1197055.6200000001</v>
      </c>
      <c r="X41" s="226">
        <v>1196990.26</v>
      </c>
      <c r="Y41" s="226">
        <v>953103.33</v>
      </c>
      <c r="Z41" s="226">
        <v>953021.49</v>
      </c>
      <c r="AA41" s="222">
        <v>336600</v>
      </c>
      <c r="AB41" s="222">
        <v>333438.36</v>
      </c>
    </row>
    <row r="42" spans="1:28" ht="47.25" outlineLevel="5">
      <c r="A42" s="2" t="s">
        <v>23</v>
      </c>
      <c r="B42" s="23" t="s">
        <v>20</v>
      </c>
      <c r="C42" s="23" t="s">
        <v>34</v>
      </c>
      <c r="D42" s="23" t="s">
        <v>12</v>
      </c>
      <c r="E42" s="23" t="s">
        <v>24</v>
      </c>
      <c r="F42" s="23"/>
      <c r="G42" s="24">
        <f>SUM(I42:K42)-H42</f>
        <v>140935.13</v>
      </c>
      <c r="H42" s="24"/>
      <c r="I42" s="35">
        <v>115641.97</v>
      </c>
      <c r="J42" s="8">
        <f>SUM(Q42)</f>
        <v>0</v>
      </c>
      <c r="K42" s="9">
        <f>SUM(S42+U42+W42+Y42+AA42)</f>
        <v>25293.16</v>
      </c>
      <c r="L42" s="36">
        <f>SUM(N42:P42)-M42</f>
        <v>140935.13</v>
      </c>
      <c r="M42" s="37"/>
      <c r="N42" s="36">
        <v>115641.97</v>
      </c>
      <c r="O42" s="8">
        <f>SUM(R42)</f>
        <v>0</v>
      </c>
      <c r="P42" s="9">
        <f>SUM(T42+V42+Z42+AB42+X42)</f>
        <v>25293.16</v>
      </c>
      <c r="Q42" s="9"/>
      <c r="R42" s="9"/>
      <c r="S42" s="9">
        <v>11323.21</v>
      </c>
      <c r="T42" s="9">
        <v>11323.21</v>
      </c>
      <c r="U42" s="9"/>
      <c r="V42" s="9"/>
      <c r="W42" s="9">
        <v>5106.78</v>
      </c>
      <c r="X42" s="9">
        <v>5106.78</v>
      </c>
      <c r="Y42" s="9">
        <v>7189.2</v>
      </c>
      <c r="Z42" s="9">
        <v>7189.2</v>
      </c>
      <c r="AA42" s="9">
        <v>1673.97</v>
      </c>
      <c r="AB42" s="9">
        <v>1673.97</v>
      </c>
    </row>
    <row r="43" spans="1:28" s="225" customFormat="1" ht="19.5" customHeight="1" outlineLevel="5">
      <c r="A43" s="227" t="s">
        <v>802</v>
      </c>
      <c r="B43" s="218"/>
      <c r="C43" s="218"/>
      <c r="D43" s="218"/>
      <c r="E43" s="218" t="s">
        <v>24</v>
      </c>
      <c r="F43" s="91"/>
      <c r="G43" s="219">
        <f t="shared" ref="G43:G44" si="43">SUM(I43:K43)-H43</f>
        <v>99181.2</v>
      </c>
      <c r="H43" s="219"/>
      <c r="I43" s="220">
        <v>94709.43</v>
      </c>
      <c r="J43" s="221">
        <f t="shared" ref="J43:J44" si="44">SUM(Q43)</f>
        <v>0</v>
      </c>
      <c r="K43" s="222">
        <f t="shared" ref="K43:K44" si="45">SUM(S43+U43+W43+Y43+AA43)</f>
        <v>4471.7700000000004</v>
      </c>
      <c r="L43" s="223">
        <f t="shared" ref="L43:L44" si="46">SUM(N43:P43)-M43</f>
        <v>99181.2</v>
      </c>
      <c r="M43" s="224"/>
      <c r="N43" s="220">
        <v>94709.43</v>
      </c>
      <c r="O43" s="221">
        <f t="shared" ref="O43:O44" si="47">SUM(R43)</f>
        <v>0</v>
      </c>
      <c r="P43" s="222">
        <f t="shared" ref="P43:P44" si="48">SUM(T43+V43+Z43+AB43+X43)</f>
        <v>4471.7700000000004</v>
      </c>
      <c r="Q43" s="222"/>
      <c r="R43" s="222"/>
      <c r="S43" s="222">
        <v>2797.8</v>
      </c>
      <c r="T43" s="222">
        <v>2797.8</v>
      </c>
      <c r="U43" s="222"/>
      <c r="V43" s="222"/>
      <c r="W43" s="222"/>
      <c r="X43" s="222"/>
      <c r="Y43" s="222"/>
      <c r="Z43" s="222"/>
      <c r="AA43" s="222">
        <v>1673.97</v>
      </c>
      <c r="AB43" s="222">
        <v>1673.97</v>
      </c>
    </row>
    <row r="44" spans="1:28" s="225" customFormat="1" ht="33.75" customHeight="1" outlineLevel="5">
      <c r="A44" s="227" t="s">
        <v>803</v>
      </c>
      <c r="B44" s="218"/>
      <c r="C44" s="218"/>
      <c r="D44" s="218"/>
      <c r="E44" s="218" t="s">
        <v>24</v>
      </c>
      <c r="F44" s="91"/>
      <c r="G44" s="219">
        <f t="shared" si="43"/>
        <v>41753.93</v>
      </c>
      <c r="H44" s="219"/>
      <c r="I44" s="220">
        <v>20932.54</v>
      </c>
      <c r="J44" s="221">
        <f t="shared" si="44"/>
        <v>0</v>
      </c>
      <c r="K44" s="222">
        <f t="shared" si="45"/>
        <v>20821.39</v>
      </c>
      <c r="L44" s="223">
        <f t="shared" si="46"/>
        <v>41753.93</v>
      </c>
      <c r="M44" s="224"/>
      <c r="N44" s="220">
        <v>20932.54</v>
      </c>
      <c r="O44" s="221">
        <f t="shared" si="47"/>
        <v>0</v>
      </c>
      <c r="P44" s="222">
        <f t="shared" si="48"/>
        <v>20821.39</v>
      </c>
      <c r="Q44" s="222"/>
      <c r="R44" s="222"/>
      <c r="S44" s="222">
        <v>8525.41</v>
      </c>
      <c r="T44" s="222">
        <v>8525.41</v>
      </c>
      <c r="U44" s="222"/>
      <c r="V44" s="222"/>
      <c r="W44" s="222">
        <v>5106.78</v>
      </c>
      <c r="X44" s="222">
        <v>5106.78</v>
      </c>
      <c r="Y44" s="222">
        <v>7189.2</v>
      </c>
      <c r="Z44" s="222">
        <v>7189.2</v>
      </c>
      <c r="AA44" s="222"/>
      <c r="AB44" s="222"/>
    </row>
    <row r="45" spans="1:28" ht="63" outlineLevel="4">
      <c r="A45" s="2" t="s">
        <v>35</v>
      </c>
      <c r="B45" s="23" t="s">
        <v>20</v>
      </c>
      <c r="C45" s="23" t="s">
        <v>34</v>
      </c>
      <c r="D45" s="23" t="s">
        <v>36</v>
      </c>
      <c r="E45" s="23" t="s">
        <v>2</v>
      </c>
      <c r="F45" s="23"/>
      <c r="G45" s="24">
        <f>SUM(G46)</f>
        <v>8000</v>
      </c>
      <c r="H45" s="24">
        <f>SUM(H46)</f>
        <v>0</v>
      </c>
      <c r="I45" s="35">
        <f>SUM(I46)</f>
        <v>2000</v>
      </c>
      <c r="J45" s="35">
        <f t="shared" ref="J45:AB45" si="49">SUM(J46)</f>
        <v>0</v>
      </c>
      <c r="K45" s="35">
        <f t="shared" si="49"/>
        <v>6000</v>
      </c>
      <c r="L45" s="35">
        <f t="shared" si="49"/>
        <v>6662</v>
      </c>
      <c r="M45" s="35">
        <f t="shared" si="49"/>
        <v>0</v>
      </c>
      <c r="N45" s="35">
        <f t="shared" si="49"/>
        <v>962</v>
      </c>
      <c r="O45" s="28">
        <f t="shared" si="49"/>
        <v>0</v>
      </c>
      <c r="P45" s="28">
        <f t="shared" si="49"/>
        <v>5700</v>
      </c>
      <c r="Q45" s="28">
        <f t="shared" si="49"/>
        <v>0</v>
      </c>
      <c r="R45" s="28">
        <f t="shared" si="49"/>
        <v>0</v>
      </c>
      <c r="S45" s="28">
        <f t="shared" si="49"/>
        <v>0</v>
      </c>
      <c r="T45" s="28">
        <f t="shared" si="49"/>
        <v>0</v>
      </c>
      <c r="U45" s="28">
        <f t="shared" si="49"/>
        <v>0</v>
      </c>
      <c r="V45" s="28">
        <f t="shared" si="49"/>
        <v>0</v>
      </c>
      <c r="W45" s="28">
        <f t="shared" si="49"/>
        <v>0</v>
      </c>
      <c r="X45" s="28">
        <f t="shared" si="49"/>
        <v>0</v>
      </c>
      <c r="Y45" s="28">
        <f t="shared" si="49"/>
        <v>6000</v>
      </c>
      <c r="Z45" s="28">
        <f t="shared" si="49"/>
        <v>5700</v>
      </c>
      <c r="AA45" s="28">
        <f t="shared" si="49"/>
        <v>0</v>
      </c>
      <c r="AB45" s="28">
        <f t="shared" si="49"/>
        <v>0</v>
      </c>
    </row>
    <row r="46" spans="1:28" outlineLevel="5">
      <c r="A46" s="2" t="s">
        <v>37</v>
      </c>
      <c r="B46" s="23" t="s">
        <v>20</v>
      </c>
      <c r="C46" s="23" t="s">
        <v>34</v>
      </c>
      <c r="D46" s="23" t="s">
        <v>36</v>
      </c>
      <c r="E46" s="23" t="s">
        <v>38</v>
      </c>
      <c r="F46" s="23"/>
      <c r="G46" s="24">
        <f>SUM(I46:K46)-H46</f>
        <v>8000</v>
      </c>
      <c r="H46" s="24"/>
      <c r="I46" s="35">
        <v>2000</v>
      </c>
      <c r="J46" s="8">
        <f>SUM(Q46)</f>
        <v>0</v>
      </c>
      <c r="K46" s="9">
        <f>SUM(S46+U46+W46+Y46+AA46)</f>
        <v>6000</v>
      </c>
      <c r="L46" s="36">
        <f>SUM(N46:P46)-M46</f>
        <v>6662</v>
      </c>
      <c r="M46" s="37"/>
      <c r="N46" s="36">
        <v>962</v>
      </c>
      <c r="O46" s="8">
        <f>SUM(R46)</f>
        <v>0</v>
      </c>
      <c r="P46" s="9">
        <f>SUM(T46+V46+X46+Z46+AB46)</f>
        <v>5700</v>
      </c>
      <c r="Q46" s="9"/>
      <c r="R46" s="9"/>
      <c r="S46" s="9"/>
      <c r="T46" s="9"/>
      <c r="U46" s="9"/>
      <c r="V46" s="9"/>
      <c r="W46" s="9"/>
      <c r="X46" s="9"/>
      <c r="Y46" s="9">
        <v>6000</v>
      </c>
      <c r="Z46" s="9">
        <v>5700</v>
      </c>
      <c r="AA46" s="9"/>
      <c r="AB46" s="9"/>
    </row>
    <row r="47" spans="1:28" ht="94.5" outlineLevel="4">
      <c r="A47" s="2" t="s">
        <v>15</v>
      </c>
      <c r="B47" s="23" t="s">
        <v>20</v>
      </c>
      <c r="C47" s="23" t="s">
        <v>34</v>
      </c>
      <c r="D47" s="23" t="s">
        <v>16</v>
      </c>
      <c r="E47" s="23" t="s">
        <v>2</v>
      </c>
      <c r="F47" s="23"/>
      <c r="G47" s="24">
        <f>SUM(G48)</f>
        <v>10105752.67</v>
      </c>
      <c r="H47" s="24">
        <f>SUM(H48)</f>
        <v>0</v>
      </c>
      <c r="I47" s="35">
        <f>SUM(I48)</f>
        <v>8194695.8600000003</v>
      </c>
      <c r="J47" s="35">
        <f t="shared" ref="J47:AB47" si="50">SUM(J48)</f>
        <v>0</v>
      </c>
      <c r="K47" s="35">
        <f t="shared" si="50"/>
        <v>1911056.81</v>
      </c>
      <c r="L47" s="35">
        <f t="shared" si="50"/>
        <v>10077956.609999999</v>
      </c>
      <c r="M47" s="35">
        <f t="shared" si="50"/>
        <v>0</v>
      </c>
      <c r="N47" s="35">
        <f t="shared" si="50"/>
        <v>8194683.4400000004</v>
      </c>
      <c r="O47" s="28">
        <f t="shared" si="50"/>
        <v>0</v>
      </c>
      <c r="P47" s="28">
        <f t="shared" si="50"/>
        <v>1883273.17</v>
      </c>
      <c r="Q47" s="28">
        <f t="shared" si="50"/>
        <v>0</v>
      </c>
      <c r="R47" s="28">
        <f t="shared" si="50"/>
        <v>0</v>
      </c>
      <c r="S47" s="28">
        <f t="shared" si="50"/>
        <v>388273</v>
      </c>
      <c r="T47" s="28">
        <f t="shared" si="50"/>
        <v>384044.68</v>
      </c>
      <c r="U47" s="28">
        <f t="shared" si="50"/>
        <v>247756.21</v>
      </c>
      <c r="V47" s="28">
        <f t="shared" si="50"/>
        <v>247756.14</v>
      </c>
      <c r="W47" s="28">
        <f t="shared" si="50"/>
        <v>507833</v>
      </c>
      <c r="X47" s="28">
        <f t="shared" si="50"/>
        <v>507306.47</v>
      </c>
      <c r="Y47" s="28">
        <f t="shared" si="50"/>
        <v>530226</v>
      </c>
      <c r="Z47" s="28">
        <f t="shared" si="50"/>
        <v>510701.01</v>
      </c>
      <c r="AA47" s="28">
        <f t="shared" si="50"/>
        <v>236968.6</v>
      </c>
      <c r="AB47" s="28">
        <f t="shared" si="50"/>
        <v>233464.87</v>
      </c>
    </row>
    <row r="48" spans="1:28" ht="31.5" outlineLevel="5">
      <c r="A48" s="2" t="s">
        <v>17</v>
      </c>
      <c r="B48" s="23" t="s">
        <v>20</v>
      </c>
      <c r="C48" s="23" t="s">
        <v>34</v>
      </c>
      <c r="D48" s="23" t="s">
        <v>16</v>
      </c>
      <c r="E48" s="23" t="s">
        <v>18</v>
      </c>
      <c r="F48" s="23"/>
      <c r="G48" s="24">
        <f>SUM(I48:K48)-H48</f>
        <v>10105752.67</v>
      </c>
      <c r="H48" s="24"/>
      <c r="I48" s="35">
        <v>8194695.8600000003</v>
      </c>
      <c r="J48" s="8">
        <f>SUM(Q48)</f>
        <v>0</v>
      </c>
      <c r="K48" s="9">
        <f>SUM(S48+U48+W48+Y48+AA48)</f>
        <v>1911056.81</v>
      </c>
      <c r="L48" s="36">
        <f>SUM(N48:P48)-M48</f>
        <v>10077956.609999999</v>
      </c>
      <c r="M48" s="37"/>
      <c r="N48" s="36">
        <v>8194683.4400000004</v>
      </c>
      <c r="O48" s="8">
        <f>SUM(R48)</f>
        <v>0</v>
      </c>
      <c r="P48" s="9">
        <f>SUM(T48+V48+X48+Z48+AB48)</f>
        <v>1883273.17</v>
      </c>
      <c r="Q48" s="9"/>
      <c r="R48" s="9"/>
      <c r="S48" s="9">
        <v>388273</v>
      </c>
      <c r="T48" s="9">
        <v>384044.68</v>
      </c>
      <c r="U48" s="9">
        <v>247756.21</v>
      </c>
      <c r="V48" s="9">
        <v>247756.14</v>
      </c>
      <c r="W48" s="9">
        <v>507833</v>
      </c>
      <c r="X48" s="9">
        <v>507306.47</v>
      </c>
      <c r="Y48" s="9">
        <v>530226</v>
      </c>
      <c r="Z48" s="9">
        <v>510701.01</v>
      </c>
      <c r="AA48" s="9">
        <v>236968.6</v>
      </c>
      <c r="AB48" s="9">
        <v>233464.87</v>
      </c>
    </row>
    <row r="49" spans="1:28" s="225" customFormat="1" ht="19.5" customHeight="1" outlineLevel="5">
      <c r="A49" s="227" t="s">
        <v>802</v>
      </c>
      <c r="B49" s="218"/>
      <c r="C49" s="218"/>
      <c r="D49" s="218"/>
      <c r="E49" s="218" t="s">
        <v>18</v>
      </c>
      <c r="F49" s="91"/>
      <c r="G49" s="219">
        <f t="shared" ref="G49:G50" si="51">SUM(I49:K49)-H49</f>
        <v>7093148.2699999996</v>
      </c>
      <c r="H49" s="219"/>
      <c r="I49" s="220">
        <v>6362300</v>
      </c>
      <c r="J49" s="221">
        <f t="shared" ref="J49:J50" si="52">SUM(Q49)</f>
        <v>0</v>
      </c>
      <c r="K49" s="222">
        <f t="shared" ref="K49:K50" si="53">SUM(S49+U49+W49+Y49+AA49)</f>
        <v>730848.27</v>
      </c>
      <c r="L49" s="223">
        <f t="shared" ref="L49:L50" si="54">SUM(N49:P49)-M49</f>
        <v>7088946.1799999997</v>
      </c>
      <c r="M49" s="224"/>
      <c r="N49" s="223">
        <v>6362296.5800000001</v>
      </c>
      <c r="O49" s="221">
        <f t="shared" ref="O49:O50" si="55">SUM(R49)</f>
        <v>0</v>
      </c>
      <c r="P49" s="222">
        <f t="shared" ref="P49:P50" si="56">SUM(T49+V49+X49+Z49+AB49)</f>
        <v>726649.6</v>
      </c>
      <c r="Q49" s="222"/>
      <c r="R49" s="222"/>
      <c r="S49" s="253">
        <v>219994.06</v>
      </c>
      <c r="T49" s="253">
        <v>218325.67</v>
      </c>
      <c r="U49" s="222"/>
      <c r="V49" s="222"/>
      <c r="W49" s="222">
        <v>149044.95000000001</v>
      </c>
      <c r="X49" s="222">
        <v>149044.95000000001</v>
      </c>
      <c r="Y49" s="222">
        <v>226493.86</v>
      </c>
      <c r="Z49" s="222">
        <v>226512.52</v>
      </c>
      <c r="AA49" s="222">
        <v>135315.4</v>
      </c>
      <c r="AB49" s="222">
        <v>132766.46</v>
      </c>
    </row>
    <row r="50" spans="1:28" s="225" customFormat="1" ht="32.25" customHeight="1" outlineLevel="5">
      <c r="A50" s="227" t="s">
        <v>803</v>
      </c>
      <c r="B50" s="218"/>
      <c r="C50" s="218"/>
      <c r="D50" s="218"/>
      <c r="E50" s="218" t="s">
        <v>18</v>
      </c>
      <c r="F50" s="91"/>
      <c r="G50" s="219">
        <f t="shared" si="51"/>
        <v>3012604.4</v>
      </c>
      <c r="H50" s="219"/>
      <c r="I50" s="220">
        <v>1832395.86</v>
      </c>
      <c r="J50" s="221">
        <f t="shared" si="52"/>
        <v>0</v>
      </c>
      <c r="K50" s="222">
        <f t="shared" si="53"/>
        <v>1180208.5399999998</v>
      </c>
      <c r="L50" s="223">
        <f t="shared" si="54"/>
        <v>2989010.43</v>
      </c>
      <c r="M50" s="224"/>
      <c r="N50" s="223">
        <v>1832386.86</v>
      </c>
      <c r="O50" s="221">
        <f t="shared" si="55"/>
        <v>0</v>
      </c>
      <c r="P50" s="222">
        <f t="shared" si="56"/>
        <v>1156623.57</v>
      </c>
      <c r="Q50" s="222"/>
      <c r="R50" s="222"/>
      <c r="S50" s="253">
        <v>168278.94</v>
      </c>
      <c r="T50" s="253">
        <v>165719.01</v>
      </c>
      <c r="U50" s="222">
        <v>247756.21</v>
      </c>
      <c r="V50" s="222">
        <v>247756.14</v>
      </c>
      <c r="W50" s="222">
        <v>358788.05</v>
      </c>
      <c r="X50" s="222">
        <v>358261.52</v>
      </c>
      <c r="Y50" s="222">
        <v>303732.14</v>
      </c>
      <c r="Z50" s="222">
        <v>284188.49</v>
      </c>
      <c r="AA50" s="222">
        <v>101653.2</v>
      </c>
      <c r="AB50" s="222">
        <v>100698.41</v>
      </c>
    </row>
    <row r="51" spans="1:28" ht="47.25" outlineLevel="3">
      <c r="A51" s="2" t="s">
        <v>25</v>
      </c>
      <c r="B51" s="23" t="s">
        <v>20</v>
      </c>
      <c r="C51" s="23" t="s">
        <v>34</v>
      </c>
      <c r="D51" s="23" t="s">
        <v>26</v>
      </c>
      <c r="E51" s="23" t="s">
        <v>2</v>
      </c>
      <c r="F51" s="23"/>
      <c r="G51" s="24">
        <f>SUM(G52+G62)</f>
        <v>3391570.79</v>
      </c>
      <c r="H51" s="24">
        <f t="shared" ref="H51:AB51" si="57">SUM(H52+H62)</f>
        <v>0</v>
      </c>
      <c r="I51" s="24">
        <f t="shared" si="57"/>
        <v>1679299.87</v>
      </c>
      <c r="J51" s="24">
        <f t="shared" si="57"/>
        <v>0</v>
      </c>
      <c r="K51" s="24">
        <f t="shared" si="57"/>
        <v>1712270.92</v>
      </c>
      <c r="L51" s="24">
        <f t="shared" si="57"/>
        <v>3059238.6100000003</v>
      </c>
      <c r="M51" s="24">
        <f t="shared" si="57"/>
        <v>0</v>
      </c>
      <c r="N51" s="24">
        <f t="shared" si="57"/>
        <v>1602979.7999999998</v>
      </c>
      <c r="O51" s="24">
        <f t="shared" si="57"/>
        <v>0</v>
      </c>
      <c r="P51" s="24">
        <f t="shared" si="57"/>
        <v>1456258.81</v>
      </c>
      <c r="Q51" s="24">
        <f t="shared" si="57"/>
        <v>0</v>
      </c>
      <c r="R51" s="24">
        <f t="shared" si="57"/>
        <v>0</v>
      </c>
      <c r="S51" s="24">
        <f t="shared" si="57"/>
        <v>183956.18</v>
      </c>
      <c r="T51" s="24">
        <f t="shared" si="57"/>
        <v>183915.2</v>
      </c>
      <c r="U51" s="24">
        <f t="shared" si="57"/>
        <v>371234.74000000005</v>
      </c>
      <c r="V51" s="24">
        <f t="shared" si="57"/>
        <v>361277.79000000004</v>
      </c>
      <c r="W51" s="24">
        <f t="shared" si="57"/>
        <v>206000</v>
      </c>
      <c r="X51" s="24">
        <f t="shared" si="57"/>
        <v>164679.64000000001</v>
      </c>
      <c r="Y51" s="24">
        <f t="shared" si="57"/>
        <v>257200</v>
      </c>
      <c r="Z51" s="24">
        <f t="shared" si="57"/>
        <v>178046.4</v>
      </c>
      <c r="AA51" s="24">
        <f t="shared" si="57"/>
        <v>693880</v>
      </c>
      <c r="AB51" s="24">
        <f t="shared" si="57"/>
        <v>568339.78</v>
      </c>
    </row>
    <row r="52" spans="1:28" ht="31.5" outlineLevel="4">
      <c r="A52" s="2" t="s">
        <v>27</v>
      </c>
      <c r="B52" s="23" t="s">
        <v>20</v>
      </c>
      <c r="C52" s="23" t="s">
        <v>34</v>
      </c>
      <c r="D52" s="23" t="s">
        <v>28</v>
      </c>
      <c r="E52" s="23" t="s">
        <v>2</v>
      </c>
      <c r="F52" s="23"/>
      <c r="G52" s="24">
        <f>SUM(G53:G61)</f>
        <v>2588478.3199999998</v>
      </c>
      <c r="H52" s="24">
        <f>SUM(H53:H61)</f>
        <v>0</v>
      </c>
      <c r="I52" s="35">
        <f>SUM(I53:I61)</f>
        <v>876207.4</v>
      </c>
      <c r="J52" s="35">
        <f t="shared" ref="J52:AB52" si="58">SUM(J53:J61)</f>
        <v>0</v>
      </c>
      <c r="K52" s="35">
        <f t="shared" si="58"/>
        <v>1712270.92</v>
      </c>
      <c r="L52" s="35">
        <f t="shared" si="58"/>
        <v>2256146.14</v>
      </c>
      <c r="M52" s="35">
        <f t="shared" si="58"/>
        <v>0</v>
      </c>
      <c r="N52" s="35">
        <f t="shared" si="58"/>
        <v>799887.33</v>
      </c>
      <c r="O52" s="28">
        <f t="shared" si="58"/>
        <v>0</v>
      </c>
      <c r="P52" s="28">
        <f t="shared" si="58"/>
        <v>1456258.81</v>
      </c>
      <c r="Q52" s="28">
        <f t="shared" si="58"/>
        <v>0</v>
      </c>
      <c r="R52" s="28">
        <f t="shared" si="58"/>
        <v>0</v>
      </c>
      <c r="S52" s="28">
        <f t="shared" si="58"/>
        <v>183956.18</v>
      </c>
      <c r="T52" s="28">
        <f t="shared" si="58"/>
        <v>183915.2</v>
      </c>
      <c r="U52" s="28">
        <f t="shared" si="58"/>
        <v>371234.74000000005</v>
      </c>
      <c r="V52" s="28">
        <f t="shared" si="58"/>
        <v>361277.79000000004</v>
      </c>
      <c r="W52" s="28">
        <f t="shared" si="58"/>
        <v>206000</v>
      </c>
      <c r="X52" s="28">
        <f t="shared" si="58"/>
        <v>164679.64000000001</v>
      </c>
      <c r="Y52" s="28">
        <f t="shared" si="58"/>
        <v>257200</v>
      </c>
      <c r="Z52" s="28">
        <f t="shared" si="58"/>
        <v>178046.4</v>
      </c>
      <c r="AA52" s="28">
        <f t="shared" si="58"/>
        <v>693880</v>
      </c>
      <c r="AB52" s="28">
        <f t="shared" si="58"/>
        <v>568339.78</v>
      </c>
    </row>
    <row r="53" spans="1:28" outlineLevel="5">
      <c r="A53" s="2" t="s">
        <v>29</v>
      </c>
      <c r="B53" s="23" t="s">
        <v>20</v>
      </c>
      <c r="C53" s="23" t="s">
        <v>34</v>
      </c>
      <c r="D53" s="23" t="s">
        <v>28</v>
      </c>
      <c r="E53" s="23" t="s">
        <v>30</v>
      </c>
      <c r="F53" s="23"/>
      <c r="G53" s="24">
        <f t="shared" ref="G53:G61" si="59">SUM(I53:K53)-H53</f>
        <v>650040.21</v>
      </c>
      <c r="H53" s="24"/>
      <c r="I53" s="35">
        <v>401224.4</v>
      </c>
      <c r="J53" s="8">
        <f t="shared" ref="J53:J61" si="60">SUM(Q53)</f>
        <v>0</v>
      </c>
      <c r="K53" s="9">
        <f>SUM(S53+U53+W53+Y53+AA53)</f>
        <v>248815.81</v>
      </c>
      <c r="L53" s="36">
        <f t="shared" ref="L53:L61" si="61">SUM(N53:P53)-M53</f>
        <v>555515.24</v>
      </c>
      <c r="M53" s="37"/>
      <c r="N53" s="36">
        <v>326961.46999999997</v>
      </c>
      <c r="O53" s="8">
        <f t="shared" ref="O53:O61" si="62">SUM(R53)</f>
        <v>0</v>
      </c>
      <c r="P53" s="9">
        <f t="shared" ref="P53:P61" si="63">SUM(T53+V53+X53+Z53+AB53)</f>
        <v>228553.76999999996</v>
      </c>
      <c r="Q53" s="9"/>
      <c r="R53" s="9"/>
      <c r="S53" s="9">
        <v>23014.37</v>
      </c>
      <c r="T53" s="9">
        <v>22973.39</v>
      </c>
      <c r="U53" s="9">
        <v>52290.13</v>
      </c>
      <c r="V53" s="9">
        <v>52290.13</v>
      </c>
      <c r="W53" s="9">
        <v>74610.31</v>
      </c>
      <c r="X53" s="9">
        <v>67509.95</v>
      </c>
      <c r="Y53" s="9">
        <v>56400</v>
      </c>
      <c r="Z53" s="9">
        <v>46564.12</v>
      </c>
      <c r="AA53" s="9">
        <v>42501</v>
      </c>
      <c r="AB53" s="9">
        <v>39216.18</v>
      </c>
    </row>
    <row r="54" spans="1:28" outlineLevel="5">
      <c r="A54" s="2" t="s">
        <v>506</v>
      </c>
      <c r="B54" s="23" t="s">
        <v>20</v>
      </c>
      <c r="C54" s="23" t="s">
        <v>34</v>
      </c>
      <c r="D54" s="23" t="s">
        <v>28</v>
      </c>
      <c r="E54" s="23">
        <v>222</v>
      </c>
      <c r="F54" s="23"/>
      <c r="G54" s="24">
        <f t="shared" si="59"/>
        <v>72750</v>
      </c>
      <c r="H54" s="24"/>
      <c r="I54" s="35"/>
      <c r="J54" s="8">
        <f t="shared" si="60"/>
        <v>0</v>
      </c>
      <c r="K54" s="9">
        <f t="shared" ref="K54:K61" si="64">SUM(S54+U54+W54+Y54+AA54)</f>
        <v>72750</v>
      </c>
      <c r="L54" s="36">
        <f t="shared" si="61"/>
        <v>68967.600000000006</v>
      </c>
      <c r="M54" s="35"/>
      <c r="N54" s="8"/>
      <c r="O54" s="8">
        <f>SUM(R54)</f>
        <v>0</v>
      </c>
      <c r="P54" s="9">
        <f t="shared" si="63"/>
        <v>68967.600000000006</v>
      </c>
      <c r="Q54" s="9"/>
      <c r="R54" s="9"/>
      <c r="S54" s="9">
        <v>14950</v>
      </c>
      <c r="T54" s="9">
        <v>14950</v>
      </c>
      <c r="U54" s="9"/>
      <c r="V54" s="9"/>
      <c r="W54" s="9">
        <v>32500</v>
      </c>
      <c r="X54" s="9">
        <v>32500</v>
      </c>
      <c r="Y54" s="9">
        <v>25300</v>
      </c>
      <c r="Z54" s="9">
        <v>21517.599999999999</v>
      </c>
      <c r="AA54" s="9"/>
      <c r="AB54" s="9"/>
    </row>
    <row r="55" spans="1:28" ht="63" outlineLevel="5">
      <c r="A55" s="2" t="s">
        <v>540</v>
      </c>
      <c r="B55" s="23" t="s">
        <v>20</v>
      </c>
      <c r="C55" s="23" t="s">
        <v>34</v>
      </c>
      <c r="D55" s="23" t="s">
        <v>28</v>
      </c>
      <c r="E55" s="23">
        <v>224</v>
      </c>
      <c r="F55" s="23"/>
      <c r="G55" s="24">
        <f t="shared" si="59"/>
        <v>28825.81</v>
      </c>
      <c r="H55" s="24"/>
      <c r="I55" s="35"/>
      <c r="J55" s="8">
        <f>SUM(Q55)</f>
        <v>0</v>
      </c>
      <c r="K55" s="9">
        <f t="shared" si="64"/>
        <v>28825.81</v>
      </c>
      <c r="L55" s="36">
        <f t="shared" si="61"/>
        <v>28825.81</v>
      </c>
      <c r="M55" s="35"/>
      <c r="N55" s="8"/>
      <c r="O55" s="9">
        <f>SUM(W55+Y55+AA55+AC55+AE55)</f>
        <v>0</v>
      </c>
      <c r="P55" s="9">
        <f t="shared" si="63"/>
        <v>28825.81</v>
      </c>
      <c r="Q55" s="9"/>
      <c r="R55" s="9"/>
      <c r="S55" s="9">
        <v>28825.81</v>
      </c>
      <c r="T55" s="9">
        <v>28825.81</v>
      </c>
      <c r="U55" s="9"/>
      <c r="V55" s="9"/>
      <c r="W55" s="9"/>
      <c r="X55" s="9"/>
      <c r="Y55" s="9"/>
      <c r="Z55" s="9"/>
      <c r="AA55" s="9"/>
      <c r="AB55" s="9"/>
    </row>
    <row r="56" spans="1:28" ht="31.5" outlineLevel="5">
      <c r="A56" s="2" t="s">
        <v>507</v>
      </c>
      <c r="B56" s="23" t="s">
        <v>20</v>
      </c>
      <c r="C56" s="23" t="s">
        <v>34</v>
      </c>
      <c r="D56" s="23" t="s">
        <v>28</v>
      </c>
      <c r="E56" s="23">
        <v>225</v>
      </c>
      <c r="F56" s="23"/>
      <c r="G56" s="24">
        <f t="shared" si="59"/>
        <v>97380.56</v>
      </c>
      <c r="H56" s="24"/>
      <c r="I56" s="35"/>
      <c r="J56" s="8">
        <f t="shared" si="60"/>
        <v>0</v>
      </c>
      <c r="K56" s="9">
        <f t="shared" si="64"/>
        <v>97380.56</v>
      </c>
      <c r="L56" s="36">
        <f t="shared" si="61"/>
        <v>80830.559999999998</v>
      </c>
      <c r="M56" s="35"/>
      <c r="N56" s="8"/>
      <c r="O56" s="8">
        <f>SUM(R56)</f>
        <v>0</v>
      </c>
      <c r="P56" s="9">
        <f t="shared" si="63"/>
        <v>80830.559999999998</v>
      </c>
      <c r="Q56" s="9"/>
      <c r="R56" s="9"/>
      <c r="S56" s="9"/>
      <c r="T56" s="9"/>
      <c r="U56" s="9">
        <v>6430.56</v>
      </c>
      <c r="V56" s="9">
        <v>6430.56</v>
      </c>
      <c r="W56" s="9">
        <v>24150</v>
      </c>
      <c r="X56" s="9">
        <v>24150</v>
      </c>
      <c r="Y56" s="9">
        <v>56800</v>
      </c>
      <c r="Z56" s="9">
        <v>49200</v>
      </c>
      <c r="AA56" s="9">
        <v>10000</v>
      </c>
      <c r="AB56" s="9">
        <v>1050</v>
      </c>
    </row>
    <row r="57" spans="1:28" outlineLevel="5">
      <c r="A57" s="2" t="s">
        <v>37</v>
      </c>
      <c r="B57" s="23" t="s">
        <v>20</v>
      </c>
      <c r="C57" s="23" t="s">
        <v>34</v>
      </c>
      <c r="D57" s="23" t="s">
        <v>28</v>
      </c>
      <c r="E57" s="23" t="s">
        <v>38</v>
      </c>
      <c r="F57" s="23"/>
      <c r="G57" s="24">
        <f t="shared" si="59"/>
        <v>1021421.15</v>
      </c>
      <c r="H57" s="24"/>
      <c r="I57" s="35">
        <v>62013</v>
      </c>
      <c r="J57" s="8">
        <f t="shared" si="60"/>
        <v>0</v>
      </c>
      <c r="K57" s="9">
        <f t="shared" si="64"/>
        <v>959408.15</v>
      </c>
      <c r="L57" s="36">
        <f t="shared" si="61"/>
        <v>942166.35000000009</v>
      </c>
      <c r="M57" s="37"/>
      <c r="N57" s="36">
        <v>61943</v>
      </c>
      <c r="O57" s="8">
        <f t="shared" si="62"/>
        <v>0</v>
      </c>
      <c r="P57" s="9">
        <f t="shared" si="63"/>
        <v>880223.35000000009</v>
      </c>
      <c r="Q57" s="9"/>
      <c r="R57" s="9"/>
      <c r="S57" s="9">
        <v>89166</v>
      </c>
      <c r="T57" s="9">
        <v>89166</v>
      </c>
      <c r="U57" s="9">
        <v>280913.15000000002</v>
      </c>
      <c r="V57" s="9">
        <v>270956.2</v>
      </c>
      <c r="W57" s="9">
        <v>35250</v>
      </c>
      <c r="X57" s="9">
        <v>14550</v>
      </c>
      <c r="Y57" s="9">
        <v>13700</v>
      </c>
      <c r="Z57" s="9">
        <v>6627.45</v>
      </c>
      <c r="AA57" s="9">
        <v>540379</v>
      </c>
      <c r="AB57" s="9">
        <v>498923.7</v>
      </c>
    </row>
    <row r="58" spans="1:28" outlineLevel="5">
      <c r="A58" s="2" t="s">
        <v>39</v>
      </c>
      <c r="B58" s="23" t="s">
        <v>20</v>
      </c>
      <c r="C58" s="23" t="s">
        <v>34</v>
      </c>
      <c r="D58" s="23" t="s">
        <v>28</v>
      </c>
      <c r="E58" s="23" t="s">
        <v>40</v>
      </c>
      <c r="F58" s="23"/>
      <c r="G58" s="24">
        <f t="shared" si="59"/>
        <v>13039.69</v>
      </c>
      <c r="H58" s="24"/>
      <c r="I58" s="35">
        <v>10000</v>
      </c>
      <c r="J58" s="8">
        <f t="shared" si="60"/>
        <v>0</v>
      </c>
      <c r="K58" s="9">
        <f t="shared" si="64"/>
        <v>3039.69</v>
      </c>
      <c r="L58" s="36">
        <f t="shared" si="61"/>
        <v>11052.55</v>
      </c>
      <c r="M58" s="37"/>
      <c r="N58" s="36">
        <v>8012.86</v>
      </c>
      <c r="O58" s="8">
        <f t="shared" si="62"/>
        <v>0</v>
      </c>
      <c r="P58" s="9">
        <f t="shared" si="63"/>
        <v>3039.69</v>
      </c>
      <c r="Q58" s="9"/>
      <c r="R58" s="9"/>
      <c r="S58" s="9"/>
      <c r="T58" s="9"/>
      <c r="U58" s="9"/>
      <c r="V58" s="9"/>
      <c r="W58" s="9">
        <v>3039.69</v>
      </c>
      <c r="X58" s="9">
        <v>3039.69</v>
      </c>
      <c r="Y58" s="9"/>
      <c r="Z58" s="9"/>
      <c r="AA58" s="9"/>
      <c r="AB58" s="9"/>
    </row>
    <row r="59" spans="1:28" ht="31.5" outlineLevel="5">
      <c r="A59" s="2" t="s">
        <v>505</v>
      </c>
      <c r="B59" s="23" t="s">
        <v>20</v>
      </c>
      <c r="C59" s="23" t="s">
        <v>34</v>
      </c>
      <c r="D59" s="23" t="s">
        <v>28</v>
      </c>
      <c r="E59" s="23">
        <v>310</v>
      </c>
      <c r="F59" s="23"/>
      <c r="G59" s="24">
        <f t="shared" si="59"/>
        <v>913</v>
      </c>
      <c r="H59" s="24"/>
      <c r="I59" s="35"/>
      <c r="J59" s="8">
        <f>SUM(Q59)</f>
        <v>0</v>
      </c>
      <c r="K59" s="9">
        <f t="shared" si="64"/>
        <v>913</v>
      </c>
      <c r="L59" s="36">
        <f t="shared" si="61"/>
        <v>913</v>
      </c>
      <c r="M59" s="35"/>
      <c r="N59" s="8"/>
      <c r="O59" s="8">
        <f>SUM(R59)</f>
        <v>0</v>
      </c>
      <c r="P59" s="9">
        <f t="shared" si="63"/>
        <v>913</v>
      </c>
      <c r="Q59" s="9"/>
      <c r="R59" s="9"/>
      <c r="S59" s="9"/>
      <c r="T59" s="9"/>
      <c r="U59" s="9"/>
      <c r="V59" s="9"/>
      <c r="W59" s="9">
        <v>913</v>
      </c>
      <c r="X59" s="9">
        <v>913</v>
      </c>
      <c r="Y59" s="9"/>
      <c r="Z59" s="9"/>
      <c r="AA59" s="9"/>
      <c r="AB59" s="9"/>
    </row>
    <row r="60" spans="1:28" ht="31.5" outlineLevel="5">
      <c r="A60" s="2" t="s">
        <v>550</v>
      </c>
      <c r="B60" s="23" t="s">
        <v>20</v>
      </c>
      <c r="C60" s="23" t="s">
        <v>34</v>
      </c>
      <c r="D60" s="23" t="s">
        <v>28</v>
      </c>
      <c r="E60" s="23">
        <v>343</v>
      </c>
      <c r="F60" s="23"/>
      <c r="G60" s="24">
        <f t="shared" si="59"/>
        <v>160000</v>
      </c>
      <c r="H60" s="24"/>
      <c r="I60" s="35"/>
      <c r="J60" s="8">
        <f>SUM(Q60)</f>
        <v>0</v>
      </c>
      <c r="K60" s="9">
        <f>SUM(S60+U60+W60+Y60+AA60)</f>
        <v>160000</v>
      </c>
      <c r="L60" s="36">
        <f t="shared" si="61"/>
        <v>50762.130000000005</v>
      </c>
      <c r="M60" s="35"/>
      <c r="N60" s="8"/>
      <c r="O60" s="8">
        <f>SUM(R60)</f>
        <v>0</v>
      </c>
      <c r="P60" s="9">
        <f t="shared" si="63"/>
        <v>50762.130000000005</v>
      </c>
      <c r="Q60" s="9"/>
      <c r="R60" s="9"/>
      <c r="S60" s="9"/>
      <c r="T60" s="9"/>
      <c r="U60" s="9"/>
      <c r="V60" s="9"/>
      <c r="W60" s="9"/>
      <c r="X60" s="9"/>
      <c r="Y60" s="9">
        <v>60000</v>
      </c>
      <c r="Z60" s="9">
        <v>22003.23</v>
      </c>
      <c r="AA60" s="9">
        <v>100000</v>
      </c>
      <c r="AB60" s="9">
        <v>28758.9</v>
      </c>
    </row>
    <row r="61" spans="1:28" ht="47.25" outlineLevel="5">
      <c r="A61" s="2" t="s">
        <v>31</v>
      </c>
      <c r="B61" s="23" t="s">
        <v>20</v>
      </c>
      <c r="C61" s="23" t="s">
        <v>34</v>
      </c>
      <c r="D61" s="23" t="s">
        <v>28</v>
      </c>
      <c r="E61" s="23" t="s">
        <v>32</v>
      </c>
      <c r="F61" s="23"/>
      <c r="G61" s="24">
        <f t="shared" si="59"/>
        <v>544107.9</v>
      </c>
      <c r="H61" s="24"/>
      <c r="I61" s="35">
        <v>402970</v>
      </c>
      <c r="J61" s="8">
        <f t="shared" si="60"/>
        <v>0</v>
      </c>
      <c r="K61" s="9">
        <f t="shared" si="64"/>
        <v>141137.9</v>
      </c>
      <c r="L61" s="36">
        <f t="shared" si="61"/>
        <v>517112.9</v>
      </c>
      <c r="M61" s="37"/>
      <c r="N61" s="36">
        <v>402970</v>
      </c>
      <c r="O61" s="8">
        <f t="shared" si="62"/>
        <v>0</v>
      </c>
      <c r="P61" s="9">
        <f t="shared" si="63"/>
        <v>114142.9</v>
      </c>
      <c r="Q61" s="9"/>
      <c r="R61" s="9"/>
      <c r="S61" s="9">
        <v>28000</v>
      </c>
      <c r="T61" s="9">
        <v>28000</v>
      </c>
      <c r="U61" s="9">
        <v>31600.9</v>
      </c>
      <c r="V61" s="9">
        <v>31600.9</v>
      </c>
      <c r="W61" s="9">
        <v>35537</v>
      </c>
      <c r="X61" s="9">
        <v>22017</v>
      </c>
      <c r="Y61" s="9">
        <v>45000</v>
      </c>
      <c r="Z61" s="9">
        <v>32134</v>
      </c>
      <c r="AA61" s="9">
        <v>1000</v>
      </c>
      <c r="AB61" s="9">
        <v>391</v>
      </c>
    </row>
    <row r="62" spans="1:28" outlineLevel="5">
      <c r="A62" s="2" t="s">
        <v>956</v>
      </c>
      <c r="B62" s="23" t="s">
        <v>20</v>
      </c>
      <c r="C62" s="23" t="s">
        <v>34</v>
      </c>
      <c r="D62" s="23">
        <v>247</v>
      </c>
      <c r="E62" s="23" t="s">
        <v>2</v>
      </c>
      <c r="F62" s="23"/>
      <c r="G62" s="24">
        <f>SUM(G63)</f>
        <v>803092.47</v>
      </c>
      <c r="H62" s="24">
        <f t="shared" ref="H62:AB62" si="65">SUM(H63)</f>
        <v>0</v>
      </c>
      <c r="I62" s="24">
        <f t="shared" si="65"/>
        <v>803092.47</v>
      </c>
      <c r="J62" s="24">
        <f t="shared" si="65"/>
        <v>0</v>
      </c>
      <c r="K62" s="24">
        <f t="shared" si="65"/>
        <v>0</v>
      </c>
      <c r="L62" s="24">
        <f t="shared" si="65"/>
        <v>803092.47</v>
      </c>
      <c r="M62" s="24">
        <f t="shared" si="65"/>
        <v>0</v>
      </c>
      <c r="N62" s="24">
        <f t="shared" si="65"/>
        <v>803092.47</v>
      </c>
      <c r="O62" s="24">
        <f t="shared" si="65"/>
        <v>0</v>
      </c>
      <c r="P62" s="24">
        <f t="shared" si="65"/>
        <v>0</v>
      </c>
      <c r="Q62" s="24">
        <f t="shared" si="65"/>
        <v>0</v>
      </c>
      <c r="R62" s="24">
        <f t="shared" si="65"/>
        <v>0</v>
      </c>
      <c r="S62" s="24">
        <f t="shared" si="65"/>
        <v>0</v>
      </c>
      <c r="T62" s="24">
        <f t="shared" si="65"/>
        <v>0</v>
      </c>
      <c r="U62" s="24">
        <f t="shared" si="65"/>
        <v>0</v>
      </c>
      <c r="V62" s="24">
        <f t="shared" si="65"/>
        <v>0</v>
      </c>
      <c r="W62" s="24">
        <f t="shared" si="65"/>
        <v>0</v>
      </c>
      <c r="X62" s="24">
        <f t="shared" si="65"/>
        <v>0</v>
      </c>
      <c r="Y62" s="24">
        <f t="shared" si="65"/>
        <v>0</v>
      </c>
      <c r="Z62" s="24">
        <f t="shared" si="65"/>
        <v>0</v>
      </c>
      <c r="AA62" s="24">
        <f t="shared" si="65"/>
        <v>0</v>
      </c>
      <c r="AB62" s="24">
        <f t="shared" si="65"/>
        <v>0</v>
      </c>
    </row>
    <row r="63" spans="1:28" outlineLevel="5">
      <c r="A63" s="2" t="s">
        <v>518</v>
      </c>
      <c r="B63" s="23" t="s">
        <v>20</v>
      </c>
      <c r="C63" s="23" t="s">
        <v>34</v>
      </c>
      <c r="D63" s="23">
        <v>247</v>
      </c>
      <c r="E63" s="23">
        <v>223</v>
      </c>
      <c r="F63" s="23"/>
      <c r="G63" s="24">
        <f t="shared" ref="G63" si="66">SUM(I63:K63)-H63</f>
        <v>803092.47</v>
      </c>
      <c r="H63" s="24"/>
      <c r="I63" s="35">
        <v>803092.47</v>
      </c>
      <c r="J63" s="8">
        <f t="shared" ref="J63" si="67">SUM(Q63)</f>
        <v>0</v>
      </c>
      <c r="K63" s="9">
        <f t="shared" ref="K63" si="68">SUM(S63+U63+W63+Y63+AA63)</f>
        <v>0</v>
      </c>
      <c r="L63" s="36">
        <f t="shared" ref="L63" si="69">SUM(N63:P63)-M63</f>
        <v>803092.47</v>
      </c>
      <c r="M63" s="37"/>
      <c r="N63" s="36">
        <v>803092.47</v>
      </c>
      <c r="O63" s="8">
        <f t="shared" ref="O63" si="70">SUM(R63)</f>
        <v>0</v>
      </c>
      <c r="P63" s="9">
        <f t="shared" ref="P63" si="71">SUM(T63+V63+X63+Z63+AB63)</f>
        <v>0</v>
      </c>
      <c r="Q63" s="9"/>
      <c r="R63" s="9"/>
      <c r="S63" s="9"/>
      <c r="T63" s="9"/>
      <c r="U63" s="9"/>
      <c r="V63" s="9"/>
      <c r="W63" s="9"/>
      <c r="X63" s="9"/>
      <c r="Y63" s="9"/>
      <c r="Z63" s="9"/>
      <c r="AA63" s="9"/>
      <c r="AB63" s="9"/>
    </row>
    <row r="64" spans="1:28" outlineLevel="3">
      <c r="A64" s="2" t="s">
        <v>41</v>
      </c>
      <c r="B64" s="23" t="s">
        <v>20</v>
      </c>
      <c r="C64" s="23" t="s">
        <v>34</v>
      </c>
      <c r="D64" s="23" t="s">
        <v>42</v>
      </c>
      <c r="E64" s="23" t="s">
        <v>2</v>
      </c>
      <c r="F64" s="23"/>
      <c r="G64" s="24">
        <f>SUM(G65+G67+G69)</f>
        <v>94337.99</v>
      </c>
      <c r="H64" s="24">
        <f>SUM(H65+H67+H69)</f>
        <v>0</v>
      </c>
      <c r="I64" s="35">
        <f>SUM(I65+I67+I69)</f>
        <v>79750</v>
      </c>
      <c r="J64" s="35">
        <f t="shared" ref="J64:AB64" si="72">SUM(J65+J67+J69)</f>
        <v>0</v>
      </c>
      <c r="K64" s="35">
        <f t="shared" si="72"/>
        <v>14587.99</v>
      </c>
      <c r="L64" s="35">
        <f t="shared" si="72"/>
        <v>61104.97</v>
      </c>
      <c r="M64" s="35">
        <f t="shared" si="72"/>
        <v>0</v>
      </c>
      <c r="N64" s="35">
        <f t="shared" si="72"/>
        <v>52810</v>
      </c>
      <c r="O64" s="28">
        <f t="shared" si="72"/>
        <v>0</v>
      </c>
      <c r="P64" s="28">
        <f t="shared" si="72"/>
        <v>8294.9699999999993</v>
      </c>
      <c r="Q64" s="28">
        <f t="shared" si="72"/>
        <v>0</v>
      </c>
      <c r="R64" s="28">
        <f t="shared" si="72"/>
        <v>0</v>
      </c>
      <c r="S64" s="28">
        <f t="shared" si="72"/>
        <v>16.97</v>
      </c>
      <c r="T64" s="28">
        <f t="shared" si="72"/>
        <v>16.97</v>
      </c>
      <c r="U64" s="28">
        <f t="shared" si="72"/>
        <v>7019.02</v>
      </c>
      <c r="V64" s="28">
        <f t="shared" si="72"/>
        <v>4681</v>
      </c>
      <c r="W64" s="28">
        <f>SUM(W65+W67+W69)</f>
        <v>4000</v>
      </c>
      <c r="X64" s="28">
        <f t="shared" si="72"/>
        <v>800</v>
      </c>
      <c r="Y64" s="28">
        <f t="shared" si="72"/>
        <v>2052</v>
      </c>
      <c r="Z64" s="28">
        <f t="shared" si="72"/>
        <v>2052</v>
      </c>
      <c r="AA64" s="28">
        <f t="shared" si="72"/>
        <v>1500</v>
      </c>
      <c r="AB64" s="28">
        <f t="shared" si="72"/>
        <v>745</v>
      </c>
    </row>
    <row r="65" spans="1:28" ht="31.5" outlineLevel="4">
      <c r="A65" s="2" t="s">
        <v>43</v>
      </c>
      <c r="B65" s="23" t="s">
        <v>20</v>
      </c>
      <c r="C65" s="23" t="s">
        <v>34</v>
      </c>
      <c r="D65" s="23" t="s">
        <v>44</v>
      </c>
      <c r="E65" s="23" t="s">
        <v>2</v>
      </c>
      <c r="F65" s="23"/>
      <c r="G65" s="24">
        <f>SUM(G66)</f>
        <v>71000</v>
      </c>
      <c r="H65" s="24">
        <f>SUM(H66)</f>
        <v>0</v>
      </c>
      <c r="I65" s="35">
        <f>SUM(I66)</f>
        <v>71000</v>
      </c>
      <c r="J65" s="35">
        <f t="shared" ref="J65:AB65" si="73">SUM(J66)</f>
        <v>0</v>
      </c>
      <c r="K65" s="35">
        <f t="shared" si="73"/>
        <v>0</v>
      </c>
      <c r="L65" s="35">
        <f t="shared" si="73"/>
        <v>46973</v>
      </c>
      <c r="M65" s="35">
        <f t="shared" si="73"/>
        <v>0</v>
      </c>
      <c r="N65" s="35">
        <f t="shared" si="73"/>
        <v>46973</v>
      </c>
      <c r="O65" s="28">
        <f t="shared" si="73"/>
        <v>0</v>
      </c>
      <c r="P65" s="28">
        <f t="shared" si="73"/>
        <v>0</v>
      </c>
      <c r="Q65" s="28">
        <f t="shared" si="73"/>
        <v>0</v>
      </c>
      <c r="R65" s="28">
        <f t="shared" si="73"/>
        <v>0</v>
      </c>
      <c r="S65" s="28">
        <f t="shared" si="73"/>
        <v>0</v>
      </c>
      <c r="T65" s="28">
        <f t="shared" si="73"/>
        <v>0</v>
      </c>
      <c r="U65" s="28">
        <f t="shared" si="73"/>
        <v>0</v>
      </c>
      <c r="V65" s="28">
        <f t="shared" si="73"/>
        <v>0</v>
      </c>
      <c r="W65" s="28">
        <f t="shared" si="73"/>
        <v>0</v>
      </c>
      <c r="X65" s="28">
        <f t="shared" si="73"/>
        <v>0</v>
      </c>
      <c r="Y65" s="28">
        <f t="shared" si="73"/>
        <v>0</v>
      </c>
      <c r="Z65" s="28">
        <f t="shared" si="73"/>
        <v>0</v>
      </c>
      <c r="AA65" s="28">
        <f t="shared" si="73"/>
        <v>0</v>
      </c>
      <c r="AB65" s="28">
        <f t="shared" si="73"/>
        <v>0</v>
      </c>
    </row>
    <row r="66" spans="1:28" outlineLevel="5">
      <c r="A66" s="2" t="s">
        <v>45</v>
      </c>
      <c r="B66" s="23" t="s">
        <v>20</v>
      </c>
      <c r="C66" s="23" t="s">
        <v>34</v>
      </c>
      <c r="D66" s="23" t="s">
        <v>44</v>
      </c>
      <c r="E66" s="23" t="s">
        <v>46</v>
      </c>
      <c r="F66" s="23"/>
      <c r="G66" s="24">
        <f>SUM(I66:K66)-H66</f>
        <v>71000</v>
      </c>
      <c r="H66" s="24"/>
      <c r="I66" s="35">
        <v>71000</v>
      </c>
      <c r="J66" s="8">
        <f>SUM(Q66)</f>
        <v>0</v>
      </c>
      <c r="K66" s="9">
        <f>SUM(S66+U66+W66+Y66+AA66)</f>
        <v>0</v>
      </c>
      <c r="L66" s="36">
        <f>SUM(N66:P66)-M66</f>
        <v>46973</v>
      </c>
      <c r="M66" s="37"/>
      <c r="N66" s="36">
        <v>46973</v>
      </c>
      <c r="O66" s="8">
        <f>SUM(R66)</f>
        <v>0</v>
      </c>
      <c r="P66" s="9">
        <f>SUM(T66+V66+X66+Z66+AB66)</f>
        <v>0</v>
      </c>
      <c r="Q66" s="9"/>
      <c r="R66" s="9"/>
      <c r="S66" s="9"/>
      <c r="T66" s="9"/>
      <c r="U66" s="9"/>
      <c r="V66" s="9"/>
      <c r="W66" s="9"/>
      <c r="X66" s="9"/>
      <c r="Y66" s="9"/>
      <c r="Z66" s="9"/>
      <c r="AA66" s="9"/>
      <c r="AB66" s="9"/>
    </row>
    <row r="67" spans="1:28" outlineLevel="4">
      <c r="A67" s="2" t="s">
        <v>47</v>
      </c>
      <c r="B67" s="23" t="s">
        <v>20</v>
      </c>
      <c r="C67" s="23" t="s">
        <v>34</v>
      </c>
      <c r="D67" s="23" t="s">
        <v>48</v>
      </c>
      <c r="E67" s="23" t="s">
        <v>2</v>
      </c>
      <c r="F67" s="23"/>
      <c r="G67" s="24">
        <f>SUM(G68)</f>
        <v>19071.02</v>
      </c>
      <c r="H67" s="24">
        <f>SUM(H68)</f>
        <v>0</v>
      </c>
      <c r="I67" s="35">
        <f>SUM(I68)</f>
        <v>7000</v>
      </c>
      <c r="J67" s="35">
        <f t="shared" ref="J67:AB67" si="74">SUM(J68)</f>
        <v>0</v>
      </c>
      <c r="K67" s="35">
        <f t="shared" si="74"/>
        <v>12071.02</v>
      </c>
      <c r="L67" s="35">
        <f t="shared" si="74"/>
        <v>12865</v>
      </c>
      <c r="M67" s="35">
        <f t="shared" si="74"/>
        <v>0</v>
      </c>
      <c r="N67" s="35">
        <f t="shared" si="74"/>
        <v>4587</v>
      </c>
      <c r="O67" s="28">
        <f t="shared" si="74"/>
        <v>0</v>
      </c>
      <c r="P67" s="28">
        <f t="shared" si="74"/>
        <v>8278</v>
      </c>
      <c r="Q67" s="28">
        <f t="shared" si="74"/>
        <v>0</v>
      </c>
      <c r="R67" s="28">
        <f t="shared" si="74"/>
        <v>0</v>
      </c>
      <c r="S67" s="28">
        <f t="shared" si="74"/>
        <v>0</v>
      </c>
      <c r="T67" s="28">
        <f t="shared" si="74"/>
        <v>0</v>
      </c>
      <c r="U67" s="28">
        <f t="shared" si="74"/>
        <v>6019.02</v>
      </c>
      <c r="V67" s="28">
        <f t="shared" si="74"/>
        <v>4681</v>
      </c>
      <c r="W67" s="28">
        <f t="shared" si="74"/>
        <v>3000</v>
      </c>
      <c r="X67" s="28">
        <f t="shared" si="74"/>
        <v>800</v>
      </c>
      <c r="Y67" s="28">
        <f t="shared" si="74"/>
        <v>2052</v>
      </c>
      <c r="Z67" s="28">
        <f t="shared" si="74"/>
        <v>2052</v>
      </c>
      <c r="AA67" s="28">
        <f t="shared" si="74"/>
        <v>1000</v>
      </c>
      <c r="AB67" s="28">
        <f t="shared" si="74"/>
        <v>745</v>
      </c>
    </row>
    <row r="68" spans="1:28" outlineLevel="5">
      <c r="A68" s="2" t="s">
        <v>45</v>
      </c>
      <c r="B68" s="23" t="s">
        <v>20</v>
      </c>
      <c r="C68" s="23" t="s">
        <v>34</v>
      </c>
      <c r="D68" s="23" t="s">
        <v>48</v>
      </c>
      <c r="E68" s="23" t="s">
        <v>46</v>
      </c>
      <c r="F68" s="23"/>
      <c r="G68" s="24">
        <f>SUM(I68:K68)-H68</f>
        <v>19071.02</v>
      </c>
      <c r="H68" s="24"/>
      <c r="I68" s="35">
        <v>7000</v>
      </c>
      <c r="J68" s="8">
        <f>SUM(Q68)</f>
        <v>0</v>
      </c>
      <c r="K68" s="9">
        <f>SUM(S68+U68+W68+Y68+AA68)</f>
        <v>12071.02</v>
      </c>
      <c r="L68" s="36">
        <f>SUM(N68:P68)-M68</f>
        <v>12865</v>
      </c>
      <c r="M68" s="37"/>
      <c r="N68" s="36">
        <v>4587</v>
      </c>
      <c r="O68" s="8">
        <f>SUM(R68)</f>
        <v>0</v>
      </c>
      <c r="P68" s="9">
        <f>SUM(T68+V68+X68+Z68+AB68)</f>
        <v>8278</v>
      </c>
      <c r="Q68" s="9"/>
      <c r="R68" s="9"/>
      <c r="S68" s="9"/>
      <c r="T68" s="9"/>
      <c r="U68" s="9">
        <v>6019.02</v>
      </c>
      <c r="V68" s="9">
        <v>4681</v>
      </c>
      <c r="W68" s="9">
        <v>3000</v>
      </c>
      <c r="X68" s="9">
        <v>800</v>
      </c>
      <c r="Y68" s="9">
        <v>2052</v>
      </c>
      <c r="Z68" s="9">
        <v>2052</v>
      </c>
      <c r="AA68" s="9">
        <v>1000</v>
      </c>
      <c r="AB68" s="9">
        <v>745</v>
      </c>
    </row>
    <row r="69" spans="1:28" outlineLevel="4">
      <c r="A69" s="2" t="s">
        <v>49</v>
      </c>
      <c r="B69" s="23" t="s">
        <v>20</v>
      </c>
      <c r="C69" s="23" t="s">
        <v>34</v>
      </c>
      <c r="D69" s="23" t="s">
        <v>50</v>
      </c>
      <c r="E69" s="23" t="s">
        <v>2</v>
      </c>
      <c r="F69" s="23"/>
      <c r="G69" s="28">
        <f>SUM(G70:G72)</f>
        <v>4266.9699999999993</v>
      </c>
      <c r="H69" s="28">
        <f t="shared" ref="H69:AB69" si="75">SUM(H70:H72)</f>
        <v>0</v>
      </c>
      <c r="I69" s="28">
        <f t="shared" si="75"/>
        <v>1750</v>
      </c>
      <c r="J69" s="28">
        <f t="shared" si="75"/>
        <v>0</v>
      </c>
      <c r="K69" s="28">
        <f t="shared" si="75"/>
        <v>2516.9699999999998</v>
      </c>
      <c r="L69" s="28">
        <f t="shared" si="75"/>
        <v>1266.97</v>
      </c>
      <c r="M69" s="28">
        <f t="shared" si="75"/>
        <v>0</v>
      </c>
      <c r="N69" s="28">
        <f t="shared" si="75"/>
        <v>1250</v>
      </c>
      <c r="O69" s="28">
        <f t="shared" si="75"/>
        <v>0</v>
      </c>
      <c r="P69" s="28">
        <f t="shared" si="75"/>
        <v>16.97</v>
      </c>
      <c r="Q69" s="28">
        <f t="shared" si="75"/>
        <v>0</v>
      </c>
      <c r="R69" s="28">
        <f t="shared" si="75"/>
        <v>0</v>
      </c>
      <c r="S69" s="28">
        <f t="shared" si="75"/>
        <v>16.97</v>
      </c>
      <c r="T69" s="28">
        <f t="shared" si="75"/>
        <v>16.97</v>
      </c>
      <c r="U69" s="28">
        <f t="shared" si="75"/>
        <v>1000</v>
      </c>
      <c r="V69" s="28">
        <f t="shared" si="75"/>
        <v>0</v>
      </c>
      <c r="W69" s="28">
        <f t="shared" si="75"/>
        <v>1000</v>
      </c>
      <c r="X69" s="28">
        <f t="shared" si="75"/>
        <v>0</v>
      </c>
      <c r="Y69" s="28">
        <f t="shared" si="75"/>
        <v>0</v>
      </c>
      <c r="Z69" s="28">
        <f t="shared" si="75"/>
        <v>0</v>
      </c>
      <c r="AA69" s="28">
        <f t="shared" si="75"/>
        <v>500</v>
      </c>
      <c r="AB69" s="28">
        <f t="shared" si="75"/>
        <v>0</v>
      </c>
    </row>
    <row r="70" spans="1:28" outlineLevel="4">
      <c r="A70" s="2" t="s">
        <v>45</v>
      </c>
      <c r="B70" s="23" t="s">
        <v>20</v>
      </c>
      <c r="C70" s="23" t="s">
        <v>34</v>
      </c>
      <c r="D70" s="23" t="s">
        <v>50</v>
      </c>
      <c r="E70" s="23">
        <v>291</v>
      </c>
      <c r="F70" s="23"/>
      <c r="G70" s="24">
        <f>SUM(I70:K70)-H70</f>
        <v>1000</v>
      </c>
      <c r="H70" s="24"/>
      <c r="I70" s="35"/>
      <c r="J70" s="8">
        <f>SUM(Q70)</f>
        <v>0</v>
      </c>
      <c r="K70" s="11">
        <f>SUM(S70+U70+W70+Y70+AA70)</f>
        <v>1000</v>
      </c>
      <c r="L70" s="54">
        <f>SUM(N70:P70)-M70</f>
        <v>0</v>
      </c>
      <c r="M70" s="35"/>
      <c r="N70" s="8"/>
      <c r="O70" s="8">
        <f>SUM(R70)</f>
        <v>0</v>
      </c>
      <c r="P70" s="9">
        <f>SUM(T70+V70+X70+Z70+AB70)</f>
        <v>0</v>
      </c>
      <c r="Q70" s="28"/>
      <c r="R70" s="82"/>
      <c r="S70" s="28"/>
      <c r="T70" s="28"/>
      <c r="U70" s="28"/>
      <c r="V70" s="28"/>
      <c r="W70" s="28">
        <v>1000</v>
      </c>
      <c r="X70" s="28"/>
      <c r="Y70" s="28"/>
      <c r="Z70" s="28"/>
      <c r="AA70" s="28"/>
      <c r="AB70" s="28"/>
    </row>
    <row r="71" spans="1:28" ht="47.25" outlineLevel="4">
      <c r="A71" s="2" t="s">
        <v>508</v>
      </c>
      <c r="B71" s="23" t="s">
        <v>20</v>
      </c>
      <c r="C71" s="23" t="s">
        <v>34</v>
      </c>
      <c r="D71" s="23" t="s">
        <v>50</v>
      </c>
      <c r="E71" s="23">
        <v>292</v>
      </c>
      <c r="F71" s="23"/>
      <c r="G71" s="24">
        <f>SUM(I71:K71)-H71</f>
        <v>1501.6399999999999</v>
      </c>
      <c r="H71" s="24"/>
      <c r="I71" s="35"/>
      <c r="J71" s="8">
        <f>SUM(Q71)</f>
        <v>0</v>
      </c>
      <c r="K71" s="11">
        <f>SUM(S71+U71+W71+Y71+AA71)</f>
        <v>1501.6399999999999</v>
      </c>
      <c r="L71" s="54">
        <f>SUM(N71:P71)-M71</f>
        <v>1.64</v>
      </c>
      <c r="M71" s="35"/>
      <c r="N71" s="8"/>
      <c r="O71" s="8">
        <f>SUM(R71)</f>
        <v>0</v>
      </c>
      <c r="P71" s="9">
        <f>SUM(T71+V71+X71+Z71+AB71)</f>
        <v>1.64</v>
      </c>
      <c r="Q71" s="37"/>
      <c r="R71" s="36"/>
      <c r="S71" s="8">
        <v>1.64</v>
      </c>
      <c r="T71" s="9">
        <v>1.64</v>
      </c>
      <c r="U71" s="28">
        <v>1000</v>
      </c>
      <c r="V71" s="28"/>
      <c r="W71" s="28"/>
      <c r="X71" s="28"/>
      <c r="Y71" s="28"/>
      <c r="Z71" s="28"/>
      <c r="AA71" s="28">
        <v>500</v>
      </c>
      <c r="AB71" s="28">
        <v>0</v>
      </c>
    </row>
    <row r="72" spans="1:28" ht="31.5" outlineLevel="5">
      <c r="A72" s="2" t="s">
        <v>51</v>
      </c>
      <c r="B72" s="23" t="s">
        <v>20</v>
      </c>
      <c r="C72" s="23" t="s">
        <v>34</v>
      </c>
      <c r="D72" s="23" t="s">
        <v>50</v>
      </c>
      <c r="E72" s="23" t="s">
        <v>52</v>
      </c>
      <c r="F72" s="23"/>
      <c r="G72" s="24">
        <f>SUM(I72:K72)-H72</f>
        <v>1765.33</v>
      </c>
      <c r="H72" s="53"/>
      <c r="I72" s="25">
        <v>1750</v>
      </c>
      <c r="J72" s="10">
        <f>SUM(Q72)</f>
        <v>0</v>
      </c>
      <c r="K72" s="11">
        <f>SUM(S72+U72+W72+Y72+AA72)</f>
        <v>15.33</v>
      </c>
      <c r="L72" s="54">
        <f>SUM(N72:P72)-M72</f>
        <v>1265.33</v>
      </c>
      <c r="M72" s="55"/>
      <c r="N72" s="54">
        <v>1250</v>
      </c>
      <c r="O72" s="8">
        <f>SUM(R72)</f>
        <v>0</v>
      </c>
      <c r="P72" s="9">
        <f>SUM(T72+V72+X72+Z72+AB72)</f>
        <v>15.33</v>
      </c>
      <c r="Q72" s="9"/>
      <c r="R72" s="9"/>
      <c r="S72" s="9">
        <v>15.33</v>
      </c>
      <c r="T72" s="9">
        <v>15.33</v>
      </c>
      <c r="U72" s="9"/>
      <c r="V72" s="9"/>
      <c r="W72" s="9"/>
      <c r="X72" s="9"/>
      <c r="Y72" s="9"/>
      <c r="Z72" s="9"/>
      <c r="AA72" s="9"/>
      <c r="AB72" s="9"/>
    </row>
    <row r="73" spans="1:28" s="369" customFormat="1" ht="63" outlineLevel="5">
      <c r="A73" s="6" t="s">
        <v>512</v>
      </c>
      <c r="B73" s="48" t="s">
        <v>20</v>
      </c>
      <c r="C73" s="48">
        <v>4190009004</v>
      </c>
      <c r="D73" s="48" t="s">
        <v>2</v>
      </c>
      <c r="E73" s="48" t="s">
        <v>2</v>
      </c>
      <c r="F73" s="48"/>
      <c r="G73" s="50">
        <f>SUM(G74)</f>
        <v>60000</v>
      </c>
      <c r="H73" s="50">
        <f t="shared" ref="H73:AB74" si="76">SUM(H74)</f>
        <v>0</v>
      </c>
      <c r="I73" s="50">
        <f t="shared" si="76"/>
        <v>0</v>
      </c>
      <c r="J73" s="50">
        <f t="shared" si="76"/>
        <v>0</v>
      </c>
      <c r="K73" s="50">
        <f t="shared" si="76"/>
        <v>60000</v>
      </c>
      <c r="L73" s="50">
        <f t="shared" si="76"/>
        <v>60000</v>
      </c>
      <c r="M73" s="50">
        <f t="shared" si="76"/>
        <v>0</v>
      </c>
      <c r="N73" s="50">
        <f t="shared" si="76"/>
        <v>0</v>
      </c>
      <c r="O73" s="50">
        <f t="shared" si="76"/>
        <v>0</v>
      </c>
      <c r="P73" s="50">
        <f t="shared" si="76"/>
        <v>60000</v>
      </c>
      <c r="Q73" s="50">
        <f t="shared" si="76"/>
        <v>0</v>
      </c>
      <c r="R73" s="50">
        <f t="shared" si="76"/>
        <v>0</v>
      </c>
      <c r="S73" s="50">
        <f t="shared" si="76"/>
        <v>0</v>
      </c>
      <c r="T73" s="50">
        <f t="shared" si="76"/>
        <v>0</v>
      </c>
      <c r="U73" s="50">
        <f t="shared" si="76"/>
        <v>0</v>
      </c>
      <c r="V73" s="50">
        <f t="shared" si="76"/>
        <v>0</v>
      </c>
      <c r="W73" s="50">
        <f t="shared" si="76"/>
        <v>0</v>
      </c>
      <c r="X73" s="50">
        <f t="shared" si="76"/>
        <v>0</v>
      </c>
      <c r="Y73" s="50">
        <f t="shared" si="76"/>
        <v>0</v>
      </c>
      <c r="Z73" s="50">
        <f t="shared" si="76"/>
        <v>0</v>
      </c>
      <c r="AA73" s="50">
        <f t="shared" si="76"/>
        <v>60000</v>
      </c>
      <c r="AB73" s="51">
        <f t="shared" si="76"/>
        <v>60000</v>
      </c>
    </row>
    <row r="74" spans="1:28" outlineLevel="5">
      <c r="A74" s="2" t="s">
        <v>511</v>
      </c>
      <c r="B74" s="23" t="s">
        <v>20</v>
      </c>
      <c r="C74" s="23">
        <v>4190009004</v>
      </c>
      <c r="D74" s="23">
        <v>800</v>
      </c>
      <c r="E74" s="23" t="s">
        <v>2</v>
      </c>
      <c r="F74" s="23"/>
      <c r="G74" s="35">
        <f>SUM(G75)</f>
        <v>60000</v>
      </c>
      <c r="H74" s="35">
        <f t="shared" si="76"/>
        <v>0</v>
      </c>
      <c r="I74" s="35">
        <f t="shared" si="76"/>
        <v>0</v>
      </c>
      <c r="J74" s="35">
        <f t="shared" si="76"/>
        <v>0</v>
      </c>
      <c r="K74" s="35">
        <f t="shared" si="76"/>
        <v>60000</v>
      </c>
      <c r="L74" s="35">
        <f t="shared" si="76"/>
        <v>60000</v>
      </c>
      <c r="M74" s="35">
        <f t="shared" si="76"/>
        <v>0</v>
      </c>
      <c r="N74" s="35">
        <f t="shared" si="76"/>
        <v>0</v>
      </c>
      <c r="O74" s="35">
        <f t="shared" si="76"/>
        <v>0</v>
      </c>
      <c r="P74" s="35">
        <f t="shared" si="76"/>
        <v>60000</v>
      </c>
      <c r="Q74" s="35">
        <f t="shared" si="76"/>
        <v>0</v>
      </c>
      <c r="R74" s="35">
        <f t="shared" si="76"/>
        <v>0</v>
      </c>
      <c r="S74" s="35">
        <f t="shared" si="76"/>
        <v>0</v>
      </c>
      <c r="T74" s="35">
        <f t="shared" si="76"/>
        <v>0</v>
      </c>
      <c r="U74" s="35">
        <f t="shared" si="76"/>
        <v>0</v>
      </c>
      <c r="V74" s="35">
        <f t="shared" si="76"/>
        <v>0</v>
      </c>
      <c r="W74" s="35">
        <f t="shared" si="76"/>
        <v>0</v>
      </c>
      <c r="X74" s="35">
        <f t="shared" si="76"/>
        <v>0</v>
      </c>
      <c r="Y74" s="35">
        <f t="shared" si="76"/>
        <v>0</v>
      </c>
      <c r="Z74" s="35">
        <f t="shared" si="76"/>
        <v>0</v>
      </c>
      <c r="AA74" s="35">
        <f t="shared" si="76"/>
        <v>60000</v>
      </c>
      <c r="AB74" s="28">
        <f t="shared" si="76"/>
        <v>60000</v>
      </c>
    </row>
    <row r="75" spans="1:28" ht="63" outlineLevel="5">
      <c r="A75" s="2" t="s">
        <v>510</v>
      </c>
      <c r="B75" s="23" t="s">
        <v>20</v>
      </c>
      <c r="C75" s="23">
        <v>4190009004</v>
      </c>
      <c r="D75" s="23">
        <v>831</v>
      </c>
      <c r="E75" s="23" t="s">
        <v>2</v>
      </c>
      <c r="F75" s="23"/>
      <c r="G75" s="35">
        <f t="shared" ref="G75:AB75" si="77">SUM(G76:G76)</f>
        <v>60000</v>
      </c>
      <c r="H75" s="35">
        <f t="shared" si="77"/>
        <v>0</v>
      </c>
      <c r="I75" s="35">
        <f t="shared" si="77"/>
        <v>0</v>
      </c>
      <c r="J75" s="35">
        <f t="shared" si="77"/>
        <v>0</v>
      </c>
      <c r="K75" s="35">
        <f t="shared" si="77"/>
        <v>60000</v>
      </c>
      <c r="L75" s="35">
        <f t="shared" si="77"/>
        <v>60000</v>
      </c>
      <c r="M75" s="35">
        <f t="shared" si="77"/>
        <v>0</v>
      </c>
      <c r="N75" s="35">
        <f t="shared" si="77"/>
        <v>0</v>
      </c>
      <c r="O75" s="35">
        <f t="shared" si="77"/>
        <v>0</v>
      </c>
      <c r="P75" s="35">
        <f t="shared" si="77"/>
        <v>60000</v>
      </c>
      <c r="Q75" s="35">
        <f t="shared" si="77"/>
        <v>0</v>
      </c>
      <c r="R75" s="35">
        <f t="shared" si="77"/>
        <v>0</v>
      </c>
      <c r="S75" s="35">
        <f t="shared" si="77"/>
        <v>0</v>
      </c>
      <c r="T75" s="35">
        <f t="shared" si="77"/>
        <v>0</v>
      </c>
      <c r="U75" s="35">
        <f t="shared" si="77"/>
        <v>0</v>
      </c>
      <c r="V75" s="35">
        <f t="shared" si="77"/>
        <v>0</v>
      </c>
      <c r="W75" s="35">
        <f t="shared" si="77"/>
        <v>0</v>
      </c>
      <c r="X75" s="35">
        <f t="shared" si="77"/>
        <v>0</v>
      </c>
      <c r="Y75" s="35">
        <f t="shared" si="77"/>
        <v>0</v>
      </c>
      <c r="Z75" s="35">
        <f t="shared" si="77"/>
        <v>0</v>
      </c>
      <c r="AA75" s="35">
        <f t="shared" si="77"/>
        <v>60000</v>
      </c>
      <c r="AB75" s="28">
        <f t="shared" si="77"/>
        <v>60000</v>
      </c>
    </row>
    <row r="76" spans="1:28" ht="31.5" outlineLevel="5">
      <c r="A76" s="2" t="s">
        <v>509</v>
      </c>
      <c r="B76" s="23" t="s">
        <v>20</v>
      </c>
      <c r="C76" s="23">
        <v>4190009004</v>
      </c>
      <c r="D76" s="23">
        <v>831</v>
      </c>
      <c r="E76" s="23">
        <v>296</v>
      </c>
      <c r="F76" s="23"/>
      <c r="G76" s="24">
        <f>SUM(I76:K76)-H76</f>
        <v>60000</v>
      </c>
      <c r="H76" s="24"/>
      <c r="I76" s="35"/>
      <c r="J76" s="8">
        <f>SUM(Q76)</f>
        <v>0</v>
      </c>
      <c r="K76" s="9">
        <f t="shared" ref="K76" si="78">SUM(S76+U76+W76+Y76+AA76)</f>
        <v>60000</v>
      </c>
      <c r="L76" s="54">
        <f t="shared" ref="L76" si="79">SUM(N76:P76)-M76</f>
        <v>60000</v>
      </c>
      <c r="M76" s="35"/>
      <c r="N76" s="8">
        <f>SUM(U76)</f>
        <v>0</v>
      </c>
      <c r="O76" s="8">
        <f t="shared" ref="O76" si="80">SUM(R76)</f>
        <v>0</v>
      </c>
      <c r="P76" s="11">
        <f t="shared" ref="P76" si="81">SUM(X76+Z76+AB76+AD76+AF76)</f>
        <v>60000</v>
      </c>
      <c r="Q76" s="9"/>
      <c r="R76" s="9"/>
      <c r="S76" s="9"/>
      <c r="T76" s="9"/>
      <c r="U76" s="9"/>
      <c r="V76" s="9"/>
      <c r="W76" s="9"/>
      <c r="X76" s="9"/>
      <c r="Y76" s="9"/>
      <c r="Z76" s="9"/>
      <c r="AA76" s="28">
        <v>60000</v>
      </c>
      <c r="AB76" s="28">
        <v>60000</v>
      </c>
    </row>
    <row r="77" spans="1:28" s="4" customFormat="1" ht="78.75" outlineLevel="1">
      <c r="A77" s="5" t="s">
        <v>53</v>
      </c>
      <c r="B77" s="44" t="s">
        <v>54</v>
      </c>
      <c r="C77" s="44" t="s">
        <v>4</v>
      </c>
      <c r="D77" s="44" t="s">
        <v>2</v>
      </c>
      <c r="E77" s="44" t="s">
        <v>2</v>
      </c>
      <c r="F77" s="44"/>
      <c r="G77" s="45">
        <f>SUM(G78)</f>
        <v>7870818.9299999997</v>
      </c>
      <c r="H77" s="56">
        <f>SUM(H78)</f>
        <v>0</v>
      </c>
      <c r="I77" s="57">
        <f>SUM(I78)</f>
        <v>7870818.9299999997</v>
      </c>
      <c r="J77" s="57">
        <f t="shared" ref="J77:AB77" si="82">SUM(J78)</f>
        <v>0</v>
      </c>
      <c r="K77" s="57">
        <f t="shared" si="82"/>
        <v>0</v>
      </c>
      <c r="L77" s="47">
        <f t="shared" si="82"/>
        <v>7870818.9299999997</v>
      </c>
      <c r="M77" s="370">
        <f t="shared" si="82"/>
        <v>0</v>
      </c>
      <c r="N77" s="57">
        <f t="shared" si="82"/>
        <v>7870818.9299999997</v>
      </c>
      <c r="O77" s="47">
        <f t="shared" si="82"/>
        <v>0</v>
      </c>
      <c r="P77" s="47">
        <f t="shared" si="82"/>
        <v>0</v>
      </c>
      <c r="Q77" s="47">
        <f t="shared" si="82"/>
        <v>0</v>
      </c>
      <c r="R77" s="47">
        <f t="shared" si="82"/>
        <v>0</v>
      </c>
      <c r="S77" s="47">
        <f t="shared" si="82"/>
        <v>0</v>
      </c>
      <c r="T77" s="47">
        <f t="shared" si="82"/>
        <v>0</v>
      </c>
      <c r="U77" s="47">
        <f t="shared" si="82"/>
        <v>0</v>
      </c>
      <c r="V77" s="47">
        <f t="shared" si="82"/>
        <v>0</v>
      </c>
      <c r="W77" s="47">
        <f t="shared" si="82"/>
        <v>0</v>
      </c>
      <c r="X77" s="47">
        <f t="shared" si="82"/>
        <v>0</v>
      </c>
      <c r="Y77" s="47">
        <f t="shared" si="82"/>
        <v>0</v>
      </c>
      <c r="Z77" s="47">
        <f t="shared" si="82"/>
        <v>0</v>
      </c>
      <c r="AA77" s="47">
        <f t="shared" si="82"/>
        <v>0</v>
      </c>
      <c r="AB77" s="47">
        <f t="shared" si="82"/>
        <v>0</v>
      </c>
    </row>
    <row r="78" spans="1:28" s="7" customFormat="1" ht="47.25" outlineLevel="2">
      <c r="A78" s="6" t="s">
        <v>33</v>
      </c>
      <c r="B78" s="48" t="s">
        <v>54</v>
      </c>
      <c r="C78" s="48" t="s">
        <v>34</v>
      </c>
      <c r="D78" s="48" t="s">
        <v>2</v>
      </c>
      <c r="E78" s="48" t="s">
        <v>2</v>
      </c>
      <c r="F78" s="48"/>
      <c r="G78" s="49">
        <f>SUM(G79+G91)</f>
        <v>7870818.9299999997</v>
      </c>
      <c r="H78" s="49">
        <f>SUM(H79+H91)</f>
        <v>0</v>
      </c>
      <c r="I78" s="50">
        <f>SUM(I79+I91)</f>
        <v>7870818.9299999997</v>
      </c>
      <c r="J78" s="50">
        <f t="shared" ref="J78:AB78" si="83">SUM(J79+J91)</f>
        <v>0</v>
      </c>
      <c r="K78" s="50">
        <f t="shared" si="83"/>
        <v>0</v>
      </c>
      <c r="L78" s="72">
        <f t="shared" si="83"/>
        <v>7870818.9299999997</v>
      </c>
      <c r="M78" s="50">
        <f t="shared" si="83"/>
        <v>0</v>
      </c>
      <c r="N78" s="50">
        <f t="shared" si="83"/>
        <v>7870818.9299999997</v>
      </c>
      <c r="O78" s="51">
        <f t="shared" si="83"/>
        <v>0</v>
      </c>
      <c r="P78" s="51">
        <f t="shared" si="83"/>
        <v>0</v>
      </c>
      <c r="Q78" s="51">
        <f t="shared" si="83"/>
        <v>0</v>
      </c>
      <c r="R78" s="51">
        <f t="shared" si="83"/>
        <v>0</v>
      </c>
      <c r="S78" s="51">
        <f t="shared" si="83"/>
        <v>0</v>
      </c>
      <c r="T78" s="51">
        <f t="shared" si="83"/>
        <v>0</v>
      </c>
      <c r="U78" s="51">
        <f t="shared" si="83"/>
        <v>0</v>
      </c>
      <c r="V78" s="51">
        <f t="shared" si="83"/>
        <v>0</v>
      </c>
      <c r="W78" s="51">
        <f t="shared" si="83"/>
        <v>0</v>
      </c>
      <c r="X78" s="51">
        <f t="shared" si="83"/>
        <v>0</v>
      </c>
      <c r="Y78" s="51">
        <f t="shared" si="83"/>
        <v>0</v>
      </c>
      <c r="Z78" s="51">
        <f t="shared" si="83"/>
        <v>0</v>
      </c>
      <c r="AA78" s="51">
        <f t="shared" si="83"/>
        <v>0</v>
      </c>
      <c r="AB78" s="51">
        <f t="shared" si="83"/>
        <v>0</v>
      </c>
    </row>
    <row r="79" spans="1:28" ht="110.25" outlineLevel="3">
      <c r="A79" s="2" t="s">
        <v>9</v>
      </c>
      <c r="B79" s="23" t="s">
        <v>54</v>
      </c>
      <c r="C79" s="23" t="s">
        <v>34</v>
      </c>
      <c r="D79" s="23" t="s">
        <v>10</v>
      </c>
      <c r="E79" s="23" t="s">
        <v>2</v>
      </c>
      <c r="F79" s="23"/>
      <c r="G79" s="24">
        <f>SUM(G80+G87)</f>
        <v>7753078.3099999996</v>
      </c>
      <c r="H79" s="24">
        <f>SUM(H80+H87)</f>
        <v>0</v>
      </c>
      <c r="I79" s="35">
        <f>SUM(I80+I87)</f>
        <v>7753078.3099999996</v>
      </c>
      <c r="J79" s="35">
        <f t="shared" ref="J79:AB79" si="84">SUM(J80+J87)</f>
        <v>0</v>
      </c>
      <c r="K79" s="35">
        <f t="shared" si="84"/>
        <v>0</v>
      </c>
      <c r="L79" s="35">
        <f t="shared" si="84"/>
        <v>7753078.3099999996</v>
      </c>
      <c r="M79" s="35">
        <f t="shared" si="84"/>
        <v>0</v>
      </c>
      <c r="N79" s="35">
        <f t="shared" si="84"/>
        <v>7753078.3099999996</v>
      </c>
      <c r="O79" s="28">
        <f t="shared" si="84"/>
        <v>0</v>
      </c>
      <c r="P79" s="28">
        <f t="shared" si="84"/>
        <v>0</v>
      </c>
      <c r="Q79" s="28">
        <f t="shared" si="84"/>
        <v>0</v>
      </c>
      <c r="R79" s="28">
        <f t="shared" si="84"/>
        <v>0</v>
      </c>
      <c r="S79" s="28">
        <f t="shared" si="84"/>
        <v>0</v>
      </c>
      <c r="T79" s="28">
        <f t="shared" si="84"/>
        <v>0</v>
      </c>
      <c r="U79" s="28">
        <f t="shared" si="84"/>
        <v>0</v>
      </c>
      <c r="V79" s="28">
        <f t="shared" si="84"/>
        <v>0</v>
      </c>
      <c r="W79" s="28">
        <f t="shared" si="84"/>
        <v>0</v>
      </c>
      <c r="X79" s="28">
        <f t="shared" si="84"/>
        <v>0</v>
      </c>
      <c r="Y79" s="28">
        <f t="shared" si="84"/>
        <v>0</v>
      </c>
      <c r="Z79" s="28">
        <f t="shared" si="84"/>
        <v>0</v>
      </c>
      <c r="AA79" s="28">
        <f t="shared" si="84"/>
        <v>0</v>
      </c>
      <c r="AB79" s="28">
        <f t="shared" si="84"/>
        <v>0</v>
      </c>
    </row>
    <row r="80" spans="1:28" ht="47.25" outlineLevel="4">
      <c r="A80" s="2" t="s">
        <v>11</v>
      </c>
      <c r="B80" s="23" t="s">
        <v>54</v>
      </c>
      <c r="C80" s="23" t="s">
        <v>34</v>
      </c>
      <c r="D80" s="23" t="s">
        <v>12</v>
      </c>
      <c r="E80" s="23" t="s">
        <v>2</v>
      </c>
      <c r="F80" s="23"/>
      <c r="G80" s="24">
        <f>SUM(G81+G84)</f>
        <v>5969329.8799999999</v>
      </c>
      <c r="H80" s="24">
        <f t="shared" ref="H80:AB80" si="85">SUM(H81+H84)</f>
        <v>0</v>
      </c>
      <c r="I80" s="24">
        <f t="shared" si="85"/>
        <v>5969329.8799999999</v>
      </c>
      <c r="J80" s="24">
        <f t="shared" si="85"/>
        <v>0</v>
      </c>
      <c r="K80" s="24">
        <f t="shared" si="85"/>
        <v>0</v>
      </c>
      <c r="L80" s="24">
        <f t="shared" si="85"/>
        <v>5969329.8799999999</v>
      </c>
      <c r="M80" s="24">
        <f t="shared" si="85"/>
        <v>0</v>
      </c>
      <c r="N80" s="24">
        <f t="shared" si="85"/>
        <v>5969329.8799999999</v>
      </c>
      <c r="O80" s="24">
        <f t="shared" si="85"/>
        <v>0</v>
      </c>
      <c r="P80" s="24">
        <f t="shared" si="85"/>
        <v>0</v>
      </c>
      <c r="Q80" s="24">
        <f t="shared" si="85"/>
        <v>0</v>
      </c>
      <c r="R80" s="24">
        <f t="shared" si="85"/>
        <v>0</v>
      </c>
      <c r="S80" s="24">
        <f t="shared" si="85"/>
        <v>0</v>
      </c>
      <c r="T80" s="24">
        <f t="shared" si="85"/>
        <v>0</v>
      </c>
      <c r="U80" s="24">
        <f t="shared" si="85"/>
        <v>0</v>
      </c>
      <c r="V80" s="24">
        <f t="shared" si="85"/>
        <v>0</v>
      </c>
      <c r="W80" s="24">
        <f t="shared" si="85"/>
        <v>0</v>
      </c>
      <c r="X80" s="24">
        <f t="shared" si="85"/>
        <v>0</v>
      </c>
      <c r="Y80" s="24">
        <f t="shared" si="85"/>
        <v>0</v>
      </c>
      <c r="Z80" s="24">
        <f t="shared" si="85"/>
        <v>0</v>
      </c>
      <c r="AA80" s="24">
        <f t="shared" si="85"/>
        <v>0</v>
      </c>
      <c r="AB80" s="24">
        <f t="shared" si="85"/>
        <v>0</v>
      </c>
    </row>
    <row r="81" spans="1:28" outlineLevel="5">
      <c r="A81" s="2" t="s">
        <v>13</v>
      </c>
      <c r="B81" s="23" t="s">
        <v>54</v>
      </c>
      <c r="C81" s="23" t="s">
        <v>34</v>
      </c>
      <c r="D81" s="23" t="s">
        <v>12</v>
      </c>
      <c r="E81" s="23" t="s">
        <v>14</v>
      </c>
      <c r="F81" s="23"/>
      <c r="G81" s="24">
        <f>SUM(I81:K81)-H81</f>
        <v>5934451.7000000002</v>
      </c>
      <c r="H81" s="24"/>
      <c r="I81" s="35">
        <v>5934451.7000000002</v>
      </c>
      <c r="J81" s="8">
        <f>SUM(Q81)</f>
        <v>0</v>
      </c>
      <c r="K81" s="9">
        <f>SUM(S81+U81+W81+Y81+AA81)</f>
        <v>0</v>
      </c>
      <c r="L81" s="36">
        <f>SUM(N81:P81)-M81</f>
        <v>5934451.7000000002</v>
      </c>
      <c r="M81" s="37"/>
      <c r="N81" s="35">
        <v>5934451.7000000002</v>
      </c>
      <c r="O81" s="8">
        <f>SUM(R81)</f>
        <v>0</v>
      </c>
      <c r="P81" s="9">
        <f>SUM(T81+V81+X81+Z81+AB81)</f>
        <v>0</v>
      </c>
      <c r="Q81" s="9"/>
      <c r="R81" s="9"/>
      <c r="S81" s="9"/>
      <c r="T81" s="9"/>
      <c r="U81" s="9"/>
      <c r="V81" s="9"/>
      <c r="W81" s="9"/>
      <c r="X81" s="9"/>
      <c r="Y81" s="9"/>
      <c r="Z81" s="9"/>
      <c r="AA81" s="9"/>
      <c r="AB81" s="9"/>
    </row>
    <row r="82" spans="1:28" s="225" customFormat="1" ht="19.5" customHeight="1" outlineLevel="5">
      <c r="A82" s="227" t="s">
        <v>802</v>
      </c>
      <c r="B82" s="218"/>
      <c r="C82" s="218"/>
      <c r="D82" s="218"/>
      <c r="E82" s="218" t="s">
        <v>14</v>
      </c>
      <c r="F82" s="91"/>
      <c r="G82" s="219">
        <f t="shared" ref="G82:G83" si="86">SUM(I82:K82)-H82</f>
        <v>4831614.7300000004</v>
      </c>
      <c r="H82" s="219"/>
      <c r="I82" s="220">
        <v>4831614.7300000004</v>
      </c>
      <c r="J82" s="221">
        <f t="shared" ref="J82:J83" si="87">SUM(Q82)</f>
        <v>0</v>
      </c>
      <c r="K82" s="222">
        <f t="shared" ref="K82:K83" si="88">SUM(S82+U82+W82+Y82+AA82)</f>
        <v>0</v>
      </c>
      <c r="L82" s="223">
        <f t="shared" ref="L82:L83" si="89">SUM(N82:P82)-M82</f>
        <v>4831614.7300000004</v>
      </c>
      <c r="M82" s="224"/>
      <c r="N82" s="220">
        <v>4831614.7300000004</v>
      </c>
      <c r="O82" s="221">
        <f t="shared" ref="O82:O83" si="90">SUM(R82)</f>
        <v>0</v>
      </c>
      <c r="P82" s="222">
        <f t="shared" ref="P82:P83" si="91">SUM(T82+V82+X82+Z82+AB82)</f>
        <v>0</v>
      </c>
      <c r="Q82" s="222"/>
      <c r="R82" s="222"/>
      <c r="S82" s="222"/>
      <c r="T82" s="222"/>
      <c r="U82" s="222"/>
      <c r="V82" s="222"/>
      <c r="W82" s="222"/>
      <c r="X82" s="222"/>
      <c r="Y82" s="222"/>
      <c r="Z82" s="222"/>
      <c r="AA82" s="222"/>
      <c r="AB82" s="222"/>
    </row>
    <row r="83" spans="1:28" s="225" customFormat="1" ht="31.5" outlineLevel="5">
      <c r="A83" s="227" t="s">
        <v>803</v>
      </c>
      <c r="B83" s="218"/>
      <c r="C83" s="218"/>
      <c r="D83" s="218"/>
      <c r="E83" s="218" t="s">
        <v>14</v>
      </c>
      <c r="F83" s="91"/>
      <c r="G83" s="219">
        <f t="shared" si="86"/>
        <v>1102836.97</v>
      </c>
      <c r="H83" s="219"/>
      <c r="I83" s="220">
        <v>1102836.97</v>
      </c>
      <c r="J83" s="221">
        <f t="shared" si="87"/>
        <v>0</v>
      </c>
      <c r="K83" s="222">
        <f t="shared" si="88"/>
        <v>0</v>
      </c>
      <c r="L83" s="223">
        <f t="shared" si="89"/>
        <v>1102836.97</v>
      </c>
      <c r="M83" s="224"/>
      <c r="N83" s="220">
        <v>1102836.97</v>
      </c>
      <c r="O83" s="221">
        <f t="shared" si="90"/>
        <v>0</v>
      </c>
      <c r="P83" s="222">
        <f t="shared" si="91"/>
        <v>0</v>
      </c>
      <c r="Q83" s="222"/>
      <c r="R83" s="222"/>
      <c r="S83" s="222"/>
      <c r="T83" s="222"/>
      <c r="U83" s="222"/>
      <c r="V83" s="222"/>
      <c r="W83" s="222"/>
      <c r="X83" s="222"/>
      <c r="Y83" s="222"/>
      <c r="Z83" s="222"/>
      <c r="AA83" s="222"/>
      <c r="AB83" s="222"/>
    </row>
    <row r="84" spans="1:28" ht="47.25" outlineLevel="5">
      <c r="A84" s="2" t="s">
        <v>23</v>
      </c>
      <c r="B84" s="23" t="s">
        <v>54</v>
      </c>
      <c r="C84" s="23" t="s">
        <v>34</v>
      </c>
      <c r="D84" s="23" t="s">
        <v>12</v>
      </c>
      <c r="E84" s="23" t="s">
        <v>24</v>
      </c>
      <c r="F84" s="23"/>
      <c r="G84" s="24">
        <f>SUM(I84:K84)-H84</f>
        <v>34878.18</v>
      </c>
      <c r="H84" s="24"/>
      <c r="I84" s="35">
        <v>34878.18</v>
      </c>
      <c r="J84" s="8">
        <f>SUM(Q84)</f>
        <v>0</v>
      </c>
      <c r="K84" s="9">
        <f>SUM(S84+U84+W84+Y84+AA84)</f>
        <v>0</v>
      </c>
      <c r="L84" s="36">
        <f>SUM(N84:P84)-M84</f>
        <v>34878.18</v>
      </c>
      <c r="M84" s="37"/>
      <c r="N84" s="35">
        <v>34878.18</v>
      </c>
      <c r="O84" s="8">
        <f>SUM(R84)</f>
        <v>0</v>
      </c>
      <c r="P84" s="9">
        <f>SUM(T84+V84+X84+Z84+AB84)</f>
        <v>0</v>
      </c>
      <c r="Q84" s="9"/>
      <c r="R84" s="9"/>
      <c r="S84" s="9"/>
      <c r="T84" s="9"/>
      <c r="U84" s="9"/>
      <c r="V84" s="9"/>
      <c r="W84" s="9"/>
      <c r="X84" s="9"/>
      <c r="Y84" s="9"/>
      <c r="Z84" s="9"/>
      <c r="AA84" s="9"/>
      <c r="AB84" s="9"/>
    </row>
    <row r="85" spans="1:28" s="225" customFormat="1" ht="18.75" customHeight="1" outlineLevel="5">
      <c r="A85" s="227" t="s">
        <v>802</v>
      </c>
      <c r="B85" s="218"/>
      <c r="C85" s="218"/>
      <c r="D85" s="218"/>
      <c r="E85" s="218" t="s">
        <v>24</v>
      </c>
      <c r="F85" s="91"/>
      <c r="G85" s="219">
        <f t="shared" ref="G85:G86" si="92">SUM(I85:K85)-H85</f>
        <v>25054.11</v>
      </c>
      <c r="H85" s="219"/>
      <c r="I85" s="220">
        <v>25054.11</v>
      </c>
      <c r="J85" s="221">
        <f t="shared" ref="J85:J86" si="93">SUM(Q85)</f>
        <v>0</v>
      </c>
      <c r="K85" s="222">
        <f t="shared" ref="K85:K86" si="94">SUM(S85+U85+W85+Y85+AA85)</f>
        <v>0</v>
      </c>
      <c r="L85" s="223">
        <f t="shared" ref="L85:L86" si="95">SUM(N85:P85)-M85</f>
        <v>25054.11</v>
      </c>
      <c r="M85" s="224"/>
      <c r="N85" s="220">
        <v>25054.11</v>
      </c>
      <c r="O85" s="221">
        <f t="shared" ref="O85:O86" si="96">SUM(R85)</f>
        <v>0</v>
      </c>
      <c r="P85" s="222">
        <f t="shared" ref="P85:P86" si="97">SUM(T85+V85+X85+Z85+AB85)</f>
        <v>0</v>
      </c>
      <c r="Q85" s="222"/>
      <c r="R85" s="222"/>
      <c r="S85" s="222"/>
      <c r="T85" s="222"/>
      <c r="U85" s="222"/>
      <c r="V85" s="222"/>
      <c r="W85" s="222"/>
      <c r="X85" s="222"/>
      <c r="Y85" s="222"/>
      <c r="Z85" s="222"/>
      <c r="AA85" s="222"/>
      <c r="AB85" s="222"/>
    </row>
    <row r="86" spans="1:28" s="225" customFormat="1" ht="31.5" outlineLevel="5">
      <c r="A86" s="227" t="s">
        <v>803</v>
      </c>
      <c r="B86" s="218"/>
      <c r="C86" s="218"/>
      <c r="D86" s="218"/>
      <c r="E86" s="218" t="s">
        <v>24</v>
      </c>
      <c r="F86" s="91"/>
      <c r="G86" s="219">
        <f t="shared" si="92"/>
        <v>9824.07</v>
      </c>
      <c r="H86" s="219"/>
      <c r="I86" s="220">
        <v>9824.07</v>
      </c>
      <c r="J86" s="221">
        <f t="shared" si="93"/>
        <v>0</v>
      </c>
      <c r="K86" s="222">
        <f t="shared" si="94"/>
        <v>0</v>
      </c>
      <c r="L86" s="223">
        <f t="shared" si="95"/>
        <v>9824.07</v>
      </c>
      <c r="M86" s="224"/>
      <c r="N86" s="220">
        <v>9824.07</v>
      </c>
      <c r="O86" s="221">
        <f t="shared" si="96"/>
        <v>0</v>
      </c>
      <c r="P86" s="222">
        <f t="shared" si="97"/>
        <v>0</v>
      </c>
      <c r="Q86" s="222"/>
      <c r="R86" s="222"/>
      <c r="S86" s="222"/>
      <c r="T86" s="222"/>
      <c r="U86" s="222"/>
      <c r="V86" s="222"/>
      <c r="W86" s="222"/>
      <c r="X86" s="222"/>
      <c r="Y86" s="222"/>
      <c r="Z86" s="222"/>
      <c r="AA86" s="222"/>
      <c r="AB86" s="222"/>
    </row>
    <row r="87" spans="1:28" ht="94.5" outlineLevel="4">
      <c r="A87" s="2" t="s">
        <v>15</v>
      </c>
      <c r="B87" s="23" t="s">
        <v>54</v>
      </c>
      <c r="C87" s="23" t="s">
        <v>34</v>
      </c>
      <c r="D87" s="23" t="s">
        <v>16</v>
      </c>
      <c r="E87" s="23" t="s">
        <v>2</v>
      </c>
      <c r="F87" s="23"/>
      <c r="G87" s="24">
        <f>SUM(G88)</f>
        <v>1783748.43</v>
      </c>
      <c r="H87" s="24">
        <f>SUM(H88)</f>
        <v>0</v>
      </c>
      <c r="I87" s="35">
        <f>SUM(I88)</f>
        <v>1783748.43</v>
      </c>
      <c r="J87" s="35">
        <f t="shared" ref="J87:AB87" si="98">SUM(J88)</f>
        <v>0</v>
      </c>
      <c r="K87" s="35">
        <f t="shared" si="98"/>
        <v>0</v>
      </c>
      <c r="L87" s="35">
        <f t="shared" si="98"/>
        <v>1783748.43</v>
      </c>
      <c r="M87" s="35">
        <f t="shared" si="98"/>
        <v>0</v>
      </c>
      <c r="N87" s="35">
        <f t="shared" si="98"/>
        <v>1783748.43</v>
      </c>
      <c r="O87" s="28">
        <f t="shared" si="98"/>
        <v>0</v>
      </c>
      <c r="P87" s="28">
        <f t="shared" si="98"/>
        <v>0</v>
      </c>
      <c r="Q87" s="28">
        <f t="shared" si="98"/>
        <v>0</v>
      </c>
      <c r="R87" s="28">
        <f t="shared" si="98"/>
        <v>0</v>
      </c>
      <c r="S87" s="28">
        <f t="shared" si="98"/>
        <v>0</v>
      </c>
      <c r="T87" s="28">
        <f t="shared" si="98"/>
        <v>0</v>
      </c>
      <c r="U87" s="28">
        <f t="shared" si="98"/>
        <v>0</v>
      </c>
      <c r="V87" s="28">
        <f t="shared" si="98"/>
        <v>0</v>
      </c>
      <c r="W87" s="28">
        <f t="shared" si="98"/>
        <v>0</v>
      </c>
      <c r="X87" s="28">
        <f t="shared" si="98"/>
        <v>0</v>
      </c>
      <c r="Y87" s="28">
        <f t="shared" si="98"/>
        <v>0</v>
      </c>
      <c r="Z87" s="28">
        <f t="shared" si="98"/>
        <v>0</v>
      </c>
      <c r="AA87" s="28">
        <f t="shared" si="98"/>
        <v>0</v>
      </c>
      <c r="AB87" s="28">
        <f t="shared" si="98"/>
        <v>0</v>
      </c>
    </row>
    <row r="88" spans="1:28" ht="31.5" outlineLevel="5">
      <c r="A88" s="2" t="s">
        <v>17</v>
      </c>
      <c r="B88" s="23" t="s">
        <v>54</v>
      </c>
      <c r="C88" s="23" t="s">
        <v>34</v>
      </c>
      <c r="D88" s="23" t="s">
        <v>16</v>
      </c>
      <c r="E88" s="23" t="s">
        <v>18</v>
      </c>
      <c r="F88" s="23"/>
      <c r="G88" s="24">
        <f>SUM(I88:K88)-H88</f>
        <v>1783748.43</v>
      </c>
      <c r="H88" s="24"/>
      <c r="I88" s="35">
        <v>1783748.43</v>
      </c>
      <c r="J88" s="8">
        <f>SUM(Q88)</f>
        <v>0</v>
      </c>
      <c r="K88" s="9">
        <f>SUM(S88+U88+W88+Y88+AA88)</f>
        <v>0</v>
      </c>
      <c r="L88" s="36">
        <f>SUM(N88:P88)-M88</f>
        <v>1783748.43</v>
      </c>
      <c r="M88" s="37"/>
      <c r="N88" s="35">
        <v>1783748.43</v>
      </c>
      <c r="O88" s="8">
        <f>SUM(R88)</f>
        <v>0</v>
      </c>
      <c r="P88" s="9">
        <f>SUM(T88+V88+X88+Z88+AB88)</f>
        <v>0</v>
      </c>
      <c r="Q88" s="9"/>
      <c r="R88" s="9"/>
      <c r="S88" s="9"/>
      <c r="T88" s="9"/>
      <c r="U88" s="9"/>
      <c r="V88" s="9"/>
      <c r="W88" s="9"/>
      <c r="X88" s="9"/>
      <c r="Y88" s="9"/>
      <c r="Z88" s="9"/>
      <c r="AA88" s="9"/>
      <c r="AB88" s="9"/>
    </row>
    <row r="89" spans="1:28" s="225" customFormat="1" ht="20.25" customHeight="1" outlineLevel="5">
      <c r="A89" s="227" t="s">
        <v>802</v>
      </c>
      <c r="B89" s="218"/>
      <c r="C89" s="218"/>
      <c r="D89" s="218"/>
      <c r="E89" s="218" t="s">
        <v>18</v>
      </c>
      <c r="F89" s="91"/>
      <c r="G89" s="219">
        <f t="shared" ref="G89:G90" si="99">SUM(I89:K89)-H89</f>
        <v>1453107.66</v>
      </c>
      <c r="H89" s="219"/>
      <c r="I89" s="220">
        <v>1453107.66</v>
      </c>
      <c r="J89" s="221">
        <f t="shared" ref="J89:J90" si="100">SUM(Q89)</f>
        <v>0</v>
      </c>
      <c r="K89" s="222">
        <f t="shared" ref="K89:K90" si="101">SUM(S89+U89+W89+Y89+AA89)</f>
        <v>0</v>
      </c>
      <c r="L89" s="223">
        <f t="shared" ref="L89:L90" si="102">SUM(N89:P89)-M89</f>
        <v>1453107.66</v>
      </c>
      <c r="M89" s="224"/>
      <c r="N89" s="220">
        <v>1453107.66</v>
      </c>
      <c r="O89" s="221">
        <f t="shared" ref="O89:O90" si="103">SUM(R89)</f>
        <v>0</v>
      </c>
      <c r="P89" s="222">
        <f t="shared" ref="P89:P90" si="104">SUM(T89+V89+X89+Z89+AB89)</f>
        <v>0</v>
      </c>
      <c r="Q89" s="222"/>
      <c r="R89" s="222"/>
      <c r="S89" s="222"/>
      <c r="T89" s="222"/>
      <c r="U89" s="222"/>
      <c r="V89" s="222"/>
      <c r="W89" s="222"/>
      <c r="X89" s="222"/>
      <c r="Y89" s="222"/>
      <c r="Z89" s="222"/>
      <c r="AA89" s="222"/>
      <c r="AB89" s="222"/>
    </row>
    <row r="90" spans="1:28" s="225" customFormat="1" ht="28.5" customHeight="1" outlineLevel="5">
      <c r="A90" s="227" t="s">
        <v>803</v>
      </c>
      <c r="B90" s="218"/>
      <c r="C90" s="218"/>
      <c r="D90" s="218"/>
      <c r="E90" s="218" t="s">
        <v>18</v>
      </c>
      <c r="F90" s="91"/>
      <c r="G90" s="219">
        <f t="shared" si="99"/>
        <v>330640.77</v>
      </c>
      <c r="H90" s="219"/>
      <c r="I90" s="220">
        <v>330640.77</v>
      </c>
      <c r="J90" s="221">
        <f t="shared" si="100"/>
        <v>0</v>
      </c>
      <c r="K90" s="222">
        <f t="shared" si="101"/>
        <v>0</v>
      </c>
      <c r="L90" s="223">
        <f t="shared" si="102"/>
        <v>330640.77</v>
      </c>
      <c r="M90" s="224"/>
      <c r="N90" s="220">
        <v>330640.77</v>
      </c>
      <c r="O90" s="221">
        <f t="shared" si="103"/>
        <v>0</v>
      </c>
      <c r="P90" s="222">
        <f t="shared" si="104"/>
        <v>0</v>
      </c>
      <c r="Q90" s="222"/>
      <c r="R90" s="222"/>
      <c r="S90" s="222"/>
      <c r="T90" s="222"/>
      <c r="U90" s="222"/>
      <c r="V90" s="222"/>
      <c r="W90" s="222"/>
      <c r="X90" s="222"/>
      <c r="Y90" s="222"/>
      <c r="Z90" s="222"/>
      <c r="AA90" s="222"/>
      <c r="AB90" s="222"/>
    </row>
    <row r="91" spans="1:28" ht="47.25" outlineLevel="3">
      <c r="A91" s="2" t="s">
        <v>25</v>
      </c>
      <c r="B91" s="23" t="s">
        <v>54</v>
      </c>
      <c r="C91" s="23" t="s">
        <v>34</v>
      </c>
      <c r="D91" s="23" t="s">
        <v>26</v>
      </c>
      <c r="E91" s="23" t="s">
        <v>2</v>
      </c>
      <c r="F91" s="23"/>
      <c r="G91" s="24">
        <f>SUM(G92)</f>
        <v>117740.62</v>
      </c>
      <c r="H91" s="24">
        <f>SUM(H92)</f>
        <v>0</v>
      </c>
      <c r="I91" s="35">
        <f>SUM(I92)</f>
        <v>117740.62</v>
      </c>
      <c r="J91" s="35">
        <f t="shared" ref="J91:AB91" si="105">SUM(J92)</f>
        <v>0</v>
      </c>
      <c r="K91" s="35">
        <f t="shared" si="105"/>
        <v>0</v>
      </c>
      <c r="L91" s="35">
        <f t="shared" si="105"/>
        <v>117740.62</v>
      </c>
      <c r="M91" s="35">
        <f t="shared" si="105"/>
        <v>0</v>
      </c>
      <c r="N91" s="35">
        <f t="shared" si="105"/>
        <v>117740.62</v>
      </c>
      <c r="O91" s="28">
        <f t="shared" si="105"/>
        <v>0</v>
      </c>
      <c r="P91" s="28">
        <f t="shared" si="105"/>
        <v>0</v>
      </c>
      <c r="Q91" s="28">
        <f t="shared" si="105"/>
        <v>0</v>
      </c>
      <c r="R91" s="28">
        <f t="shared" si="105"/>
        <v>0</v>
      </c>
      <c r="S91" s="28">
        <f t="shared" si="105"/>
        <v>0</v>
      </c>
      <c r="T91" s="28">
        <f t="shared" si="105"/>
        <v>0</v>
      </c>
      <c r="U91" s="28">
        <f t="shared" si="105"/>
        <v>0</v>
      </c>
      <c r="V91" s="28">
        <f t="shared" si="105"/>
        <v>0</v>
      </c>
      <c r="W91" s="28">
        <f t="shared" si="105"/>
        <v>0</v>
      </c>
      <c r="X91" s="28">
        <f t="shared" si="105"/>
        <v>0</v>
      </c>
      <c r="Y91" s="28">
        <f t="shared" si="105"/>
        <v>0</v>
      </c>
      <c r="Z91" s="28">
        <f t="shared" si="105"/>
        <v>0</v>
      </c>
      <c r="AA91" s="28">
        <f t="shared" si="105"/>
        <v>0</v>
      </c>
      <c r="AB91" s="28">
        <f t="shared" si="105"/>
        <v>0</v>
      </c>
    </row>
    <row r="92" spans="1:28" ht="31.5" outlineLevel="4">
      <c r="A92" s="2" t="s">
        <v>27</v>
      </c>
      <c r="B92" s="23" t="s">
        <v>54</v>
      </c>
      <c r="C92" s="23" t="s">
        <v>34</v>
      </c>
      <c r="D92" s="23" t="s">
        <v>28</v>
      </c>
      <c r="E92" s="23" t="s">
        <v>2</v>
      </c>
      <c r="F92" s="23"/>
      <c r="G92" s="24">
        <f t="shared" ref="G92:AB92" si="106">SUM(G93:G95)</f>
        <v>117740.62</v>
      </c>
      <c r="H92" s="24">
        <f t="shared" si="106"/>
        <v>0</v>
      </c>
      <c r="I92" s="35">
        <f t="shared" si="106"/>
        <v>117740.62</v>
      </c>
      <c r="J92" s="35">
        <f t="shared" si="106"/>
        <v>0</v>
      </c>
      <c r="K92" s="35">
        <f t="shared" si="106"/>
        <v>0</v>
      </c>
      <c r="L92" s="35">
        <f t="shared" si="106"/>
        <v>117740.62</v>
      </c>
      <c r="M92" s="35">
        <f t="shared" si="106"/>
        <v>0</v>
      </c>
      <c r="N92" s="35">
        <f t="shared" si="106"/>
        <v>117740.62</v>
      </c>
      <c r="O92" s="28">
        <f t="shared" si="106"/>
        <v>0</v>
      </c>
      <c r="P92" s="28">
        <f t="shared" si="106"/>
        <v>0</v>
      </c>
      <c r="Q92" s="28">
        <f t="shared" si="106"/>
        <v>0</v>
      </c>
      <c r="R92" s="28">
        <f t="shared" si="106"/>
        <v>0</v>
      </c>
      <c r="S92" s="28">
        <f t="shared" si="106"/>
        <v>0</v>
      </c>
      <c r="T92" s="28">
        <f t="shared" si="106"/>
        <v>0</v>
      </c>
      <c r="U92" s="28">
        <f t="shared" si="106"/>
        <v>0</v>
      </c>
      <c r="V92" s="28">
        <f t="shared" si="106"/>
        <v>0</v>
      </c>
      <c r="W92" s="28">
        <f t="shared" si="106"/>
        <v>0</v>
      </c>
      <c r="X92" s="28">
        <f t="shared" si="106"/>
        <v>0</v>
      </c>
      <c r="Y92" s="28">
        <f t="shared" si="106"/>
        <v>0</v>
      </c>
      <c r="Z92" s="28">
        <f t="shared" si="106"/>
        <v>0</v>
      </c>
      <c r="AA92" s="28">
        <f t="shared" si="106"/>
        <v>0</v>
      </c>
      <c r="AB92" s="28">
        <f t="shared" si="106"/>
        <v>0</v>
      </c>
    </row>
    <row r="93" spans="1:28" outlineLevel="5">
      <c r="A93" s="2" t="s">
        <v>29</v>
      </c>
      <c r="B93" s="23" t="s">
        <v>54</v>
      </c>
      <c r="C93" s="23" t="s">
        <v>34</v>
      </c>
      <c r="D93" s="23" t="s">
        <v>28</v>
      </c>
      <c r="E93" s="23" t="s">
        <v>30</v>
      </c>
      <c r="F93" s="23"/>
      <c r="G93" s="24">
        <f>SUM(I93:K93)-H93</f>
        <v>28932.03</v>
      </c>
      <c r="H93" s="24"/>
      <c r="I93" s="35">
        <v>28932.03</v>
      </c>
      <c r="J93" s="8">
        <f>SUM(Q93)</f>
        <v>0</v>
      </c>
      <c r="K93" s="9">
        <f>SUM(S93+U93+W93+Y93+AA93)</f>
        <v>0</v>
      </c>
      <c r="L93" s="36">
        <f>SUM(N93:P93)-M93</f>
        <v>28932.03</v>
      </c>
      <c r="M93" s="37"/>
      <c r="N93" s="36">
        <v>28932.03</v>
      </c>
      <c r="O93" s="8">
        <f>SUM(R93)</f>
        <v>0</v>
      </c>
      <c r="P93" s="9">
        <f>SUM(T93+V93+X93+Z93+AB93)</f>
        <v>0</v>
      </c>
      <c r="Q93" s="9"/>
      <c r="R93" s="9"/>
      <c r="S93" s="9"/>
      <c r="T93" s="9"/>
      <c r="U93" s="9"/>
      <c r="V93" s="9"/>
      <c r="W93" s="9"/>
      <c r="X93" s="9"/>
      <c r="Y93" s="9"/>
      <c r="Z93" s="9"/>
      <c r="AA93" s="9"/>
      <c r="AB93" s="9"/>
    </row>
    <row r="94" spans="1:28" outlineLevel="5">
      <c r="A94" s="2" t="s">
        <v>37</v>
      </c>
      <c r="B94" s="23" t="s">
        <v>54</v>
      </c>
      <c r="C94" s="23" t="s">
        <v>34</v>
      </c>
      <c r="D94" s="23" t="s">
        <v>28</v>
      </c>
      <c r="E94" s="23">
        <v>226</v>
      </c>
      <c r="F94" s="23"/>
      <c r="G94" s="24">
        <f>SUM(I94:K94)-H94</f>
        <v>3000</v>
      </c>
      <c r="H94" s="24"/>
      <c r="I94" s="35">
        <v>3000</v>
      </c>
      <c r="J94" s="8">
        <f>SUM(Q94)</f>
        <v>0</v>
      </c>
      <c r="K94" s="9">
        <f>SUM(S94+U94+W94+Y94+AA94)</f>
        <v>0</v>
      </c>
      <c r="L94" s="36">
        <f>SUM(N94:P94)-M94</f>
        <v>3000</v>
      </c>
      <c r="M94" s="37"/>
      <c r="N94" s="36">
        <v>3000</v>
      </c>
      <c r="O94" s="8">
        <f>SUM(R94)</f>
        <v>0</v>
      </c>
      <c r="P94" s="9">
        <f>SUM(T94+V94+X94+Z94+AB94)</f>
        <v>0</v>
      </c>
      <c r="Q94" s="9"/>
      <c r="R94" s="9"/>
      <c r="S94" s="9"/>
      <c r="T94" s="9"/>
      <c r="U94" s="9"/>
      <c r="V94" s="9"/>
      <c r="W94" s="9"/>
      <c r="X94" s="9"/>
      <c r="Y94" s="9"/>
      <c r="Z94" s="9"/>
      <c r="AA94" s="9"/>
      <c r="AB94" s="9"/>
    </row>
    <row r="95" spans="1:28" ht="47.25" outlineLevel="5">
      <c r="A95" s="2" t="s">
        <v>31</v>
      </c>
      <c r="B95" s="23" t="s">
        <v>54</v>
      </c>
      <c r="C95" s="23" t="s">
        <v>34</v>
      </c>
      <c r="D95" s="23" t="s">
        <v>28</v>
      </c>
      <c r="E95" s="23" t="s">
        <v>32</v>
      </c>
      <c r="F95" s="23"/>
      <c r="G95" s="24">
        <f>SUM(I95:K95)-H95</f>
        <v>85808.59</v>
      </c>
      <c r="H95" s="24"/>
      <c r="I95" s="25">
        <v>85808.59</v>
      </c>
      <c r="J95" s="10">
        <f>SUM(Q95)</f>
        <v>0</v>
      </c>
      <c r="K95" s="11">
        <f>SUM(S95+U95+W95+Y95+AA95)</f>
        <v>0</v>
      </c>
      <c r="L95" s="54">
        <f>SUM(N95:P95)-M95</f>
        <v>85808.59</v>
      </c>
      <c r="M95" s="55"/>
      <c r="N95" s="54">
        <v>85808.59</v>
      </c>
      <c r="O95" s="10">
        <f>SUM(R95)</f>
        <v>0</v>
      </c>
      <c r="P95" s="11">
        <f>SUM(T95+V95+X95+Z95+AB95)</f>
        <v>0</v>
      </c>
      <c r="Q95" s="11"/>
      <c r="R95" s="11"/>
      <c r="S95" s="11"/>
      <c r="T95" s="11"/>
      <c r="U95" s="11"/>
      <c r="V95" s="11"/>
      <c r="W95" s="11"/>
      <c r="X95" s="11"/>
      <c r="Y95" s="11"/>
      <c r="Z95" s="11"/>
      <c r="AA95" s="11"/>
      <c r="AB95" s="11"/>
    </row>
    <row r="96" spans="1:28" s="4" customFormat="1" ht="31.5" outlineLevel="5">
      <c r="A96" s="307" t="s">
        <v>857</v>
      </c>
      <c r="B96" s="312" t="s">
        <v>796</v>
      </c>
      <c r="C96" s="312" t="s">
        <v>4</v>
      </c>
      <c r="D96" s="312" t="s">
        <v>2</v>
      </c>
      <c r="E96" s="312" t="s">
        <v>2</v>
      </c>
      <c r="F96" s="308"/>
      <c r="G96" s="310">
        <f t="shared" ref="G96:I103" si="107">SUM(G97)</f>
        <v>2314121.6</v>
      </c>
      <c r="H96" s="310">
        <f t="shared" si="107"/>
        <v>0</v>
      </c>
      <c r="I96" s="310">
        <f t="shared" si="107"/>
        <v>178775.6</v>
      </c>
      <c r="J96" s="310">
        <f>SUM(J97)</f>
        <v>990214</v>
      </c>
      <c r="K96" s="310">
        <f t="shared" ref="K96:AB103" si="108">SUM(K97)</f>
        <v>1145132</v>
      </c>
      <c r="L96" s="310">
        <f t="shared" si="108"/>
        <v>2314121.6</v>
      </c>
      <c r="M96" s="310">
        <f t="shared" si="108"/>
        <v>0</v>
      </c>
      <c r="N96" s="310">
        <f t="shared" si="108"/>
        <v>178775.6</v>
      </c>
      <c r="O96" s="310">
        <f t="shared" si="108"/>
        <v>990214</v>
      </c>
      <c r="P96" s="310">
        <f t="shared" si="108"/>
        <v>1145132</v>
      </c>
      <c r="Q96" s="310">
        <f t="shared" si="108"/>
        <v>990214</v>
      </c>
      <c r="R96" s="310">
        <f t="shared" si="108"/>
        <v>990214</v>
      </c>
      <c r="S96" s="310">
        <f t="shared" si="108"/>
        <v>263174</v>
      </c>
      <c r="T96" s="310">
        <f t="shared" si="108"/>
        <v>263174</v>
      </c>
      <c r="U96" s="310">
        <f t="shared" si="108"/>
        <v>286454</v>
      </c>
      <c r="V96" s="310">
        <f t="shared" si="108"/>
        <v>286454</v>
      </c>
      <c r="W96" s="310">
        <f t="shared" si="108"/>
        <v>276056</v>
      </c>
      <c r="X96" s="310">
        <f t="shared" si="108"/>
        <v>276056</v>
      </c>
      <c r="Y96" s="310">
        <f t="shared" si="108"/>
        <v>214020</v>
      </c>
      <c r="Z96" s="310">
        <f t="shared" si="108"/>
        <v>214020</v>
      </c>
      <c r="AA96" s="310">
        <f t="shared" si="108"/>
        <v>105428</v>
      </c>
      <c r="AB96" s="310">
        <f t="shared" si="108"/>
        <v>105428</v>
      </c>
    </row>
    <row r="97" spans="1:28" s="4" customFormat="1" ht="31.5" outlineLevel="5">
      <c r="A97" s="307" t="s">
        <v>858</v>
      </c>
      <c r="B97" s="312" t="s">
        <v>796</v>
      </c>
      <c r="C97" s="312" t="s">
        <v>859</v>
      </c>
      <c r="D97" s="312" t="s">
        <v>2</v>
      </c>
      <c r="E97" s="312" t="s">
        <v>2</v>
      </c>
      <c r="F97" s="308"/>
      <c r="G97" s="310">
        <f>SUM(G102+G98)</f>
        <v>2314121.6</v>
      </c>
      <c r="H97" s="310">
        <f t="shared" ref="H97:AB97" si="109">SUM(H102+H98)</f>
        <v>0</v>
      </c>
      <c r="I97" s="310">
        <f t="shared" si="109"/>
        <v>178775.6</v>
      </c>
      <c r="J97" s="310">
        <f t="shared" si="109"/>
        <v>990214</v>
      </c>
      <c r="K97" s="310">
        <f t="shared" si="109"/>
        <v>1145132</v>
      </c>
      <c r="L97" s="310">
        <f t="shared" si="109"/>
        <v>2314121.6</v>
      </c>
      <c r="M97" s="310">
        <f t="shared" si="109"/>
        <v>0</v>
      </c>
      <c r="N97" s="310">
        <f t="shared" si="109"/>
        <v>178775.6</v>
      </c>
      <c r="O97" s="310">
        <f t="shared" si="109"/>
        <v>990214</v>
      </c>
      <c r="P97" s="310">
        <f t="shared" si="109"/>
        <v>1145132</v>
      </c>
      <c r="Q97" s="310">
        <f t="shared" si="109"/>
        <v>990214</v>
      </c>
      <c r="R97" s="310">
        <f t="shared" si="109"/>
        <v>990214</v>
      </c>
      <c r="S97" s="310">
        <f t="shared" si="109"/>
        <v>263174</v>
      </c>
      <c r="T97" s="310">
        <f t="shared" si="109"/>
        <v>263174</v>
      </c>
      <c r="U97" s="310">
        <f t="shared" si="109"/>
        <v>286454</v>
      </c>
      <c r="V97" s="310">
        <f t="shared" si="109"/>
        <v>286454</v>
      </c>
      <c r="W97" s="310">
        <f t="shared" si="109"/>
        <v>276056</v>
      </c>
      <c r="X97" s="310">
        <f t="shared" si="109"/>
        <v>276056</v>
      </c>
      <c r="Y97" s="310">
        <f t="shared" si="109"/>
        <v>214020</v>
      </c>
      <c r="Z97" s="310">
        <f t="shared" si="109"/>
        <v>214020</v>
      </c>
      <c r="AA97" s="310">
        <f t="shared" si="109"/>
        <v>105428</v>
      </c>
      <c r="AB97" s="310">
        <f t="shared" si="109"/>
        <v>105428</v>
      </c>
    </row>
    <row r="98" spans="1:28" s="4" customFormat="1" ht="47.25" outlineLevel="5">
      <c r="A98" s="2" t="s">
        <v>25</v>
      </c>
      <c r="B98" s="306" t="s">
        <v>796</v>
      </c>
      <c r="C98" s="306" t="s">
        <v>859</v>
      </c>
      <c r="D98" s="306">
        <v>200</v>
      </c>
      <c r="E98" s="306" t="s">
        <v>2</v>
      </c>
      <c r="F98" s="308"/>
      <c r="G98" s="8">
        <f>SUM(G99)</f>
        <v>78775.600000000006</v>
      </c>
      <c r="H98" s="8">
        <f t="shared" ref="H98:AB98" si="110">SUM(H99)</f>
        <v>0</v>
      </c>
      <c r="I98" s="8">
        <f t="shared" si="110"/>
        <v>78775.600000000006</v>
      </c>
      <c r="J98" s="8">
        <f t="shared" si="110"/>
        <v>0</v>
      </c>
      <c r="K98" s="8">
        <f t="shared" si="110"/>
        <v>0</v>
      </c>
      <c r="L98" s="8">
        <f t="shared" si="110"/>
        <v>78775.600000000006</v>
      </c>
      <c r="M98" s="8">
        <f t="shared" si="110"/>
        <v>0</v>
      </c>
      <c r="N98" s="8">
        <f t="shared" si="110"/>
        <v>78775.600000000006</v>
      </c>
      <c r="O98" s="8">
        <f t="shared" si="110"/>
        <v>0</v>
      </c>
      <c r="P98" s="8">
        <f t="shared" si="110"/>
        <v>0</v>
      </c>
      <c r="Q98" s="8">
        <f t="shared" si="110"/>
        <v>0</v>
      </c>
      <c r="R98" s="8">
        <f t="shared" si="110"/>
        <v>0</v>
      </c>
      <c r="S98" s="8">
        <f t="shared" si="110"/>
        <v>0</v>
      </c>
      <c r="T98" s="8">
        <f t="shared" si="110"/>
        <v>0</v>
      </c>
      <c r="U98" s="8">
        <f t="shared" si="110"/>
        <v>0</v>
      </c>
      <c r="V98" s="8">
        <f t="shared" si="110"/>
        <v>0</v>
      </c>
      <c r="W98" s="8">
        <f t="shared" si="110"/>
        <v>0</v>
      </c>
      <c r="X98" s="8">
        <f t="shared" si="110"/>
        <v>0</v>
      </c>
      <c r="Y98" s="8">
        <f t="shared" si="110"/>
        <v>0</v>
      </c>
      <c r="Z98" s="8">
        <f t="shared" si="110"/>
        <v>0</v>
      </c>
      <c r="AA98" s="8">
        <f t="shared" si="110"/>
        <v>0</v>
      </c>
      <c r="AB98" s="8">
        <f t="shared" si="110"/>
        <v>0</v>
      </c>
    </row>
    <row r="99" spans="1:28" s="4" customFormat="1" ht="31.5" outlineLevel="5">
      <c r="A99" s="2" t="s">
        <v>27</v>
      </c>
      <c r="B99" s="306" t="s">
        <v>796</v>
      </c>
      <c r="C99" s="306" t="s">
        <v>859</v>
      </c>
      <c r="D99" s="306">
        <v>244</v>
      </c>
      <c r="E99" s="306" t="s">
        <v>2</v>
      </c>
      <c r="F99" s="308"/>
      <c r="G99" s="8">
        <f>SUM(G100:G101)</f>
        <v>78775.600000000006</v>
      </c>
      <c r="H99" s="8">
        <f t="shared" ref="H99:AB99" si="111">SUM(H100:H101)</f>
        <v>0</v>
      </c>
      <c r="I99" s="8">
        <f t="shared" si="111"/>
        <v>78775.600000000006</v>
      </c>
      <c r="J99" s="8">
        <f t="shared" si="111"/>
        <v>0</v>
      </c>
      <c r="K99" s="8">
        <f t="shared" si="111"/>
        <v>0</v>
      </c>
      <c r="L99" s="8">
        <f t="shared" si="111"/>
        <v>78775.600000000006</v>
      </c>
      <c r="M99" s="8">
        <f t="shared" si="111"/>
        <v>0</v>
      </c>
      <c r="N99" s="8">
        <f t="shared" si="111"/>
        <v>78775.600000000006</v>
      </c>
      <c r="O99" s="8">
        <f t="shared" si="111"/>
        <v>0</v>
      </c>
      <c r="P99" s="8">
        <f t="shared" si="111"/>
        <v>0</v>
      </c>
      <c r="Q99" s="8">
        <f t="shared" si="111"/>
        <v>0</v>
      </c>
      <c r="R99" s="8">
        <f t="shared" si="111"/>
        <v>0</v>
      </c>
      <c r="S99" s="8">
        <f t="shared" si="111"/>
        <v>0</v>
      </c>
      <c r="T99" s="8">
        <f t="shared" si="111"/>
        <v>0</v>
      </c>
      <c r="U99" s="8">
        <f t="shared" si="111"/>
        <v>0</v>
      </c>
      <c r="V99" s="8">
        <f t="shared" si="111"/>
        <v>0</v>
      </c>
      <c r="W99" s="8">
        <f t="shared" si="111"/>
        <v>0</v>
      </c>
      <c r="X99" s="8">
        <f t="shared" si="111"/>
        <v>0</v>
      </c>
      <c r="Y99" s="8">
        <f t="shared" si="111"/>
        <v>0</v>
      </c>
      <c r="Z99" s="8">
        <f t="shared" si="111"/>
        <v>0</v>
      </c>
      <c r="AA99" s="8">
        <f t="shared" si="111"/>
        <v>0</v>
      </c>
      <c r="AB99" s="8">
        <f t="shared" si="111"/>
        <v>0</v>
      </c>
    </row>
    <row r="100" spans="1:28" s="4" customFormat="1" outlineLevel="5">
      <c r="A100" s="313" t="s">
        <v>532</v>
      </c>
      <c r="B100" s="306" t="s">
        <v>796</v>
      </c>
      <c r="C100" s="306" t="s">
        <v>859</v>
      </c>
      <c r="D100" s="306">
        <v>244</v>
      </c>
      <c r="E100" s="306">
        <v>222</v>
      </c>
      <c r="F100" s="308"/>
      <c r="G100" s="35">
        <f t="shared" ref="G100:G101" si="112">SUM(I100:K100)-H100</f>
        <v>9000</v>
      </c>
      <c r="H100" s="28"/>
      <c r="I100" s="28">
        <v>9000</v>
      </c>
      <c r="J100" s="8">
        <f t="shared" ref="J100:J101" si="113">SUM(Q100)</f>
        <v>0</v>
      </c>
      <c r="K100" s="9">
        <f t="shared" ref="K100:K101" si="114">SUM(S100+U100+W100+Y100+AA100)</f>
        <v>0</v>
      </c>
      <c r="L100" s="28">
        <f t="shared" ref="L100:L101" si="115">SUM(N100:P100)-M100</f>
        <v>9000</v>
      </c>
      <c r="M100" s="37"/>
      <c r="N100" s="28">
        <v>9000</v>
      </c>
      <c r="O100" s="8">
        <f t="shared" ref="O100:O101" si="116">SUM(R100)</f>
        <v>0</v>
      </c>
      <c r="P100" s="9">
        <f t="shared" ref="P100:P101" si="117">SUM(T100+V100+X100+Z100+AB100)</f>
        <v>0</v>
      </c>
      <c r="Q100" s="310"/>
      <c r="R100" s="310"/>
      <c r="S100" s="310"/>
      <c r="T100" s="310"/>
      <c r="U100" s="310"/>
      <c r="V100" s="310"/>
      <c r="W100" s="310"/>
      <c r="X100" s="310"/>
      <c r="Y100" s="310"/>
      <c r="Z100" s="310"/>
      <c r="AA100" s="310"/>
      <c r="AB100" s="310"/>
    </row>
    <row r="101" spans="1:28" s="4" customFormat="1" outlineLevel="5">
      <c r="A101" s="2" t="s">
        <v>37</v>
      </c>
      <c r="B101" s="306" t="s">
        <v>796</v>
      </c>
      <c r="C101" s="306" t="s">
        <v>859</v>
      </c>
      <c r="D101" s="306">
        <v>244</v>
      </c>
      <c r="E101" s="306">
        <v>226</v>
      </c>
      <c r="F101" s="308"/>
      <c r="G101" s="35">
        <f t="shared" si="112"/>
        <v>69775.600000000006</v>
      </c>
      <c r="H101" s="28"/>
      <c r="I101" s="28">
        <v>69775.600000000006</v>
      </c>
      <c r="J101" s="8">
        <f t="shared" si="113"/>
        <v>0</v>
      </c>
      <c r="K101" s="9">
        <f t="shared" si="114"/>
        <v>0</v>
      </c>
      <c r="L101" s="28">
        <f t="shared" si="115"/>
        <v>69775.600000000006</v>
      </c>
      <c r="M101" s="37"/>
      <c r="N101" s="28">
        <v>69775.600000000006</v>
      </c>
      <c r="O101" s="8">
        <f t="shared" si="116"/>
        <v>0</v>
      </c>
      <c r="P101" s="9">
        <f t="shared" si="117"/>
        <v>0</v>
      </c>
      <c r="Q101" s="310"/>
      <c r="R101" s="310"/>
      <c r="S101" s="310"/>
      <c r="T101" s="310"/>
      <c r="U101" s="310"/>
      <c r="V101" s="310"/>
      <c r="W101" s="310"/>
      <c r="X101" s="310"/>
      <c r="Y101" s="310"/>
      <c r="Z101" s="310"/>
      <c r="AA101" s="310"/>
      <c r="AB101" s="310"/>
    </row>
    <row r="102" spans="1:28" ht="31.5" outlineLevel="5">
      <c r="A102" s="313" t="s">
        <v>450</v>
      </c>
      <c r="B102" s="306" t="s">
        <v>796</v>
      </c>
      <c r="C102" s="306" t="s">
        <v>859</v>
      </c>
      <c r="D102" s="306" t="s">
        <v>42</v>
      </c>
      <c r="E102" s="306" t="s">
        <v>2</v>
      </c>
      <c r="F102" s="311"/>
      <c r="G102" s="8">
        <f t="shared" si="107"/>
        <v>2235346</v>
      </c>
      <c r="H102" s="8">
        <f t="shared" si="107"/>
        <v>0</v>
      </c>
      <c r="I102" s="8">
        <f t="shared" si="107"/>
        <v>100000</v>
      </c>
      <c r="J102" s="8">
        <f>SUM(J103)</f>
        <v>990214</v>
      </c>
      <c r="K102" s="8">
        <f t="shared" si="108"/>
        <v>1145132</v>
      </c>
      <c r="L102" s="8">
        <f t="shared" si="108"/>
        <v>2235346</v>
      </c>
      <c r="M102" s="8">
        <f t="shared" si="108"/>
        <v>0</v>
      </c>
      <c r="N102" s="8">
        <f t="shared" si="108"/>
        <v>100000</v>
      </c>
      <c r="O102" s="8">
        <f t="shared" si="108"/>
        <v>990214</v>
      </c>
      <c r="P102" s="8">
        <f t="shared" si="108"/>
        <v>1145132</v>
      </c>
      <c r="Q102" s="8">
        <f t="shared" si="108"/>
        <v>990214</v>
      </c>
      <c r="R102" s="8">
        <f t="shared" si="108"/>
        <v>990214</v>
      </c>
      <c r="S102" s="8">
        <f t="shared" si="108"/>
        <v>263174</v>
      </c>
      <c r="T102" s="8">
        <f t="shared" si="108"/>
        <v>263174</v>
      </c>
      <c r="U102" s="8">
        <f t="shared" si="108"/>
        <v>286454</v>
      </c>
      <c r="V102" s="8">
        <f t="shared" si="108"/>
        <v>286454</v>
      </c>
      <c r="W102" s="8">
        <f t="shared" si="108"/>
        <v>276056</v>
      </c>
      <c r="X102" s="8">
        <f t="shared" si="108"/>
        <v>276056</v>
      </c>
      <c r="Y102" s="8">
        <f t="shared" si="108"/>
        <v>214020</v>
      </c>
      <c r="Z102" s="8">
        <f t="shared" si="108"/>
        <v>214020</v>
      </c>
      <c r="AA102" s="8">
        <f t="shared" si="108"/>
        <v>105428</v>
      </c>
      <c r="AB102" s="8">
        <f t="shared" si="108"/>
        <v>105428</v>
      </c>
    </row>
    <row r="103" spans="1:28" outlineLevel="5">
      <c r="A103" s="313" t="s">
        <v>860</v>
      </c>
      <c r="B103" s="306" t="s">
        <v>796</v>
      </c>
      <c r="C103" s="306" t="s">
        <v>859</v>
      </c>
      <c r="D103" s="306" t="s">
        <v>861</v>
      </c>
      <c r="E103" s="306" t="s">
        <v>2</v>
      </c>
      <c r="F103" s="311"/>
      <c r="G103" s="8">
        <f t="shared" si="107"/>
        <v>2235346</v>
      </c>
      <c r="H103" s="8">
        <f t="shared" si="107"/>
        <v>0</v>
      </c>
      <c r="I103" s="8">
        <f t="shared" si="107"/>
        <v>100000</v>
      </c>
      <c r="J103" s="8">
        <f>SUM(J104)</f>
        <v>990214</v>
      </c>
      <c r="K103" s="8">
        <f t="shared" si="108"/>
        <v>1145132</v>
      </c>
      <c r="L103" s="8">
        <f t="shared" si="108"/>
        <v>2235346</v>
      </c>
      <c r="M103" s="8">
        <f t="shared" si="108"/>
        <v>0</v>
      </c>
      <c r="N103" s="8">
        <f t="shared" si="108"/>
        <v>100000</v>
      </c>
      <c r="O103" s="8">
        <f t="shared" si="108"/>
        <v>990214</v>
      </c>
      <c r="P103" s="8">
        <f t="shared" si="108"/>
        <v>1145132</v>
      </c>
      <c r="Q103" s="8">
        <f t="shared" si="108"/>
        <v>990214</v>
      </c>
      <c r="R103" s="8">
        <f t="shared" si="108"/>
        <v>990214</v>
      </c>
      <c r="S103" s="8">
        <f t="shared" si="108"/>
        <v>263174</v>
      </c>
      <c r="T103" s="8">
        <f t="shared" si="108"/>
        <v>263174</v>
      </c>
      <c r="U103" s="8">
        <f t="shared" si="108"/>
        <v>286454</v>
      </c>
      <c r="V103" s="8">
        <f t="shared" si="108"/>
        <v>286454</v>
      </c>
      <c r="W103" s="8">
        <f t="shared" si="108"/>
        <v>276056</v>
      </c>
      <c r="X103" s="8">
        <f t="shared" si="108"/>
        <v>276056</v>
      </c>
      <c r="Y103" s="8">
        <f t="shared" si="108"/>
        <v>214020</v>
      </c>
      <c r="Z103" s="8">
        <f t="shared" si="108"/>
        <v>214020</v>
      </c>
      <c r="AA103" s="8">
        <f t="shared" si="108"/>
        <v>105428</v>
      </c>
      <c r="AB103" s="8">
        <f t="shared" si="108"/>
        <v>105428</v>
      </c>
    </row>
    <row r="104" spans="1:28" ht="31.5" outlineLevel="5">
      <c r="A104" s="313" t="s">
        <v>456</v>
      </c>
      <c r="B104" s="306" t="s">
        <v>796</v>
      </c>
      <c r="C104" s="306" t="s">
        <v>859</v>
      </c>
      <c r="D104" s="306" t="s">
        <v>861</v>
      </c>
      <c r="E104" s="306" t="s">
        <v>78</v>
      </c>
      <c r="F104" s="23"/>
      <c r="G104" s="35">
        <f>SUM(I104:K104)-H104</f>
        <v>2235346</v>
      </c>
      <c r="H104" s="28"/>
      <c r="I104" s="28">
        <v>100000</v>
      </c>
      <c r="J104" s="8">
        <f>SUM(Q104)</f>
        <v>990214</v>
      </c>
      <c r="K104" s="9">
        <f>SUM(S104+U104+W104+Y104+AA104)</f>
        <v>1145132</v>
      </c>
      <c r="L104" s="28">
        <f>SUM(N104:P104)-M104</f>
        <v>2235346</v>
      </c>
      <c r="M104" s="37"/>
      <c r="N104" s="28">
        <v>100000</v>
      </c>
      <c r="O104" s="8">
        <f>SUM(R104)</f>
        <v>990214</v>
      </c>
      <c r="P104" s="9">
        <f>SUM(T104+V104+X104+Z104+AB104)</f>
        <v>1145132</v>
      </c>
      <c r="Q104" s="28">
        <v>990214</v>
      </c>
      <c r="R104" s="8">
        <v>990214</v>
      </c>
      <c r="S104" s="9">
        <v>263174</v>
      </c>
      <c r="T104" s="9">
        <v>263174</v>
      </c>
      <c r="U104" s="9">
        <v>286454</v>
      </c>
      <c r="V104" s="9">
        <v>286454</v>
      </c>
      <c r="W104" s="9">
        <v>276056</v>
      </c>
      <c r="X104" s="9">
        <v>276056</v>
      </c>
      <c r="Y104" s="9">
        <v>214020</v>
      </c>
      <c r="Z104" s="9">
        <v>214020</v>
      </c>
      <c r="AA104" s="9">
        <v>105428</v>
      </c>
      <c r="AB104" s="9">
        <v>105428</v>
      </c>
    </row>
    <row r="105" spans="1:28" s="4" customFormat="1" outlineLevel="1">
      <c r="A105" s="5" t="s">
        <v>57</v>
      </c>
      <c r="B105" s="44" t="s">
        <v>58</v>
      </c>
      <c r="C105" s="44" t="s">
        <v>4</v>
      </c>
      <c r="D105" s="44" t="s">
        <v>2</v>
      </c>
      <c r="E105" s="44" t="s">
        <v>2</v>
      </c>
      <c r="F105" s="44"/>
      <c r="G105" s="45">
        <f>SUM(G106+G109)</f>
        <v>186406.52</v>
      </c>
      <c r="H105" s="56">
        <f t="shared" ref="H105:AB105" si="118">SUM(H106+H109)</f>
        <v>0</v>
      </c>
      <c r="I105" s="56">
        <f t="shared" si="118"/>
        <v>135906.51999999999</v>
      </c>
      <c r="J105" s="56">
        <f t="shared" si="118"/>
        <v>0</v>
      </c>
      <c r="K105" s="56">
        <f t="shared" si="118"/>
        <v>50500</v>
      </c>
      <c r="L105" s="56">
        <f t="shared" si="118"/>
        <v>0</v>
      </c>
      <c r="M105" s="56">
        <f t="shared" si="118"/>
        <v>0</v>
      </c>
      <c r="N105" s="56">
        <f t="shared" si="118"/>
        <v>0</v>
      </c>
      <c r="O105" s="56">
        <f t="shared" si="118"/>
        <v>0</v>
      </c>
      <c r="P105" s="56">
        <f t="shared" si="118"/>
        <v>0</v>
      </c>
      <c r="Q105" s="56">
        <f t="shared" si="118"/>
        <v>0</v>
      </c>
      <c r="R105" s="56">
        <f t="shared" si="118"/>
        <v>0</v>
      </c>
      <c r="S105" s="56">
        <f t="shared" si="118"/>
        <v>20000</v>
      </c>
      <c r="T105" s="56">
        <f t="shared" si="118"/>
        <v>0</v>
      </c>
      <c r="U105" s="56">
        <f t="shared" si="118"/>
        <v>500</v>
      </c>
      <c r="V105" s="56">
        <f t="shared" si="118"/>
        <v>0</v>
      </c>
      <c r="W105" s="56">
        <f t="shared" si="118"/>
        <v>10000</v>
      </c>
      <c r="X105" s="56">
        <f t="shared" si="118"/>
        <v>0</v>
      </c>
      <c r="Y105" s="56">
        <f t="shared" si="118"/>
        <v>10000</v>
      </c>
      <c r="Z105" s="56">
        <f t="shared" si="118"/>
        <v>0</v>
      </c>
      <c r="AA105" s="56">
        <f t="shared" si="118"/>
        <v>10000</v>
      </c>
      <c r="AB105" s="56">
        <f t="shared" si="118"/>
        <v>0</v>
      </c>
    </row>
    <row r="106" spans="1:28" s="4" customFormat="1" ht="47.25" outlineLevel="1">
      <c r="A106" s="6" t="s">
        <v>854</v>
      </c>
      <c r="B106" s="48" t="s">
        <v>58</v>
      </c>
      <c r="C106" s="48">
        <v>4190009003</v>
      </c>
      <c r="D106" s="48" t="s">
        <v>2</v>
      </c>
      <c r="E106" s="48" t="s">
        <v>2</v>
      </c>
      <c r="F106" s="44"/>
      <c r="G106" s="49">
        <f>SUM(G107)</f>
        <v>50500</v>
      </c>
      <c r="H106" s="49">
        <f t="shared" ref="H106:AB107" si="119">SUM(H107)</f>
        <v>0</v>
      </c>
      <c r="I106" s="49">
        <f t="shared" si="119"/>
        <v>0</v>
      </c>
      <c r="J106" s="49">
        <f t="shared" si="119"/>
        <v>0</v>
      </c>
      <c r="K106" s="49">
        <f t="shared" si="119"/>
        <v>50500</v>
      </c>
      <c r="L106" s="49">
        <f t="shared" si="119"/>
        <v>0</v>
      </c>
      <c r="M106" s="49">
        <f t="shared" si="119"/>
        <v>0</v>
      </c>
      <c r="N106" s="49">
        <f t="shared" si="119"/>
        <v>0</v>
      </c>
      <c r="O106" s="49">
        <f t="shared" si="119"/>
        <v>0</v>
      </c>
      <c r="P106" s="49">
        <f t="shared" si="119"/>
        <v>0</v>
      </c>
      <c r="Q106" s="49">
        <f t="shared" si="119"/>
        <v>0</v>
      </c>
      <c r="R106" s="49">
        <f t="shared" si="119"/>
        <v>0</v>
      </c>
      <c r="S106" s="49">
        <f t="shared" si="119"/>
        <v>20000</v>
      </c>
      <c r="T106" s="49">
        <f t="shared" si="119"/>
        <v>0</v>
      </c>
      <c r="U106" s="49">
        <f t="shared" si="119"/>
        <v>500</v>
      </c>
      <c r="V106" s="49">
        <f t="shared" si="119"/>
        <v>0</v>
      </c>
      <c r="W106" s="49">
        <f t="shared" si="119"/>
        <v>10000</v>
      </c>
      <c r="X106" s="49">
        <f t="shared" si="119"/>
        <v>0</v>
      </c>
      <c r="Y106" s="49">
        <f t="shared" si="119"/>
        <v>10000</v>
      </c>
      <c r="Z106" s="49">
        <f t="shared" si="119"/>
        <v>0</v>
      </c>
      <c r="AA106" s="49">
        <f t="shared" si="119"/>
        <v>10000</v>
      </c>
      <c r="AB106" s="49">
        <f t="shared" si="119"/>
        <v>0</v>
      </c>
    </row>
    <row r="107" spans="1:28" s="4" customFormat="1" outlineLevel="1">
      <c r="A107" s="2" t="s">
        <v>41</v>
      </c>
      <c r="B107" s="23" t="s">
        <v>58</v>
      </c>
      <c r="C107" s="23">
        <v>4190009003</v>
      </c>
      <c r="D107" s="23" t="s">
        <v>42</v>
      </c>
      <c r="E107" s="23" t="s">
        <v>2</v>
      </c>
      <c r="F107" s="44"/>
      <c r="G107" s="24">
        <f>SUM(G108)</f>
        <v>50500</v>
      </c>
      <c r="H107" s="24">
        <f t="shared" si="119"/>
        <v>0</v>
      </c>
      <c r="I107" s="24">
        <f t="shared" si="119"/>
        <v>0</v>
      </c>
      <c r="J107" s="24">
        <f t="shared" si="119"/>
        <v>0</v>
      </c>
      <c r="K107" s="24">
        <f t="shared" si="119"/>
        <v>50500</v>
      </c>
      <c r="L107" s="24">
        <f t="shared" si="119"/>
        <v>0</v>
      </c>
      <c r="M107" s="24">
        <f t="shared" si="119"/>
        <v>0</v>
      </c>
      <c r="N107" s="24">
        <f t="shared" si="119"/>
        <v>0</v>
      </c>
      <c r="O107" s="24">
        <f t="shared" si="119"/>
        <v>0</v>
      </c>
      <c r="P107" s="24">
        <f t="shared" si="119"/>
        <v>0</v>
      </c>
      <c r="Q107" s="24">
        <f t="shared" si="119"/>
        <v>0</v>
      </c>
      <c r="R107" s="24">
        <f t="shared" si="119"/>
        <v>0</v>
      </c>
      <c r="S107" s="24">
        <f t="shared" si="119"/>
        <v>20000</v>
      </c>
      <c r="T107" s="24">
        <f t="shared" si="119"/>
        <v>0</v>
      </c>
      <c r="U107" s="24">
        <f t="shared" si="119"/>
        <v>500</v>
      </c>
      <c r="V107" s="24">
        <f t="shared" si="119"/>
        <v>0</v>
      </c>
      <c r="W107" s="24">
        <f t="shared" si="119"/>
        <v>10000</v>
      </c>
      <c r="X107" s="24">
        <f t="shared" si="119"/>
        <v>0</v>
      </c>
      <c r="Y107" s="24">
        <f t="shared" si="119"/>
        <v>10000</v>
      </c>
      <c r="Z107" s="24">
        <f t="shared" si="119"/>
        <v>0</v>
      </c>
      <c r="AA107" s="24">
        <f t="shared" si="119"/>
        <v>10000</v>
      </c>
      <c r="AB107" s="24">
        <f t="shared" si="119"/>
        <v>0</v>
      </c>
    </row>
    <row r="108" spans="1:28" s="17" customFormat="1" outlineLevel="1">
      <c r="A108" s="2" t="s">
        <v>61</v>
      </c>
      <c r="B108" s="23" t="s">
        <v>58</v>
      </c>
      <c r="C108" s="23">
        <v>4190009003</v>
      </c>
      <c r="D108" s="23" t="s">
        <v>62</v>
      </c>
      <c r="E108" s="23" t="s">
        <v>2</v>
      </c>
      <c r="F108" s="23"/>
      <c r="G108" s="24">
        <f>SUM(I108:K108)-H108</f>
        <v>50500</v>
      </c>
      <c r="H108" s="24"/>
      <c r="I108" s="35"/>
      <c r="J108" s="8">
        <f>SUM(Q108)</f>
        <v>0</v>
      </c>
      <c r="K108" s="9">
        <f>SUM(S108+U108+W108+Y108+AA108)</f>
        <v>50500</v>
      </c>
      <c r="L108" s="36">
        <f>SUM(N108:P108)-M108</f>
        <v>0</v>
      </c>
      <c r="M108" s="58"/>
      <c r="N108" s="36"/>
      <c r="O108" s="8">
        <f>SUM(R108)</f>
        <v>0</v>
      </c>
      <c r="P108" s="9">
        <f>SUM(T108+V108+X108+Z108+AB108)</f>
        <v>0</v>
      </c>
      <c r="Q108" s="28"/>
      <c r="R108" s="28"/>
      <c r="S108" s="28">
        <v>20000</v>
      </c>
      <c r="T108" s="28"/>
      <c r="U108" s="28">
        <v>500</v>
      </c>
      <c r="V108" s="28"/>
      <c r="W108" s="28">
        <v>10000</v>
      </c>
      <c r="X108" s="28"/>
      <c r="Y108" s="28">
        <v>10000</v>
      </c>
      <c r="Z108" s="28"/>
      <c r="AA108" s="28">
        <v>10000</v>
      </c>
      <c r="AB108" s="28"/>
    </row>
    <row r="109" spans="1:28" s="7" customFormat="1" ht="47.25" outlineLevel="2">
      <c r="A109" s="6" t="s">
        <v>59</v>
      </c>
      <c r="B109" s="48" t="s">
        <v>58</v>
      </c>
      <c r="C109" s="48" t="s">
        <v>60</v>
      </c>
      <c r="D109" s="48" t="s">
        <v>2</v>
      </c>
      <c r="E109" s="48" t="s">
        <v>2</v>
      </c>
      <c r="F109" s="48"/>
      <c r="G109" s="49">
        <f t="shared" ref="G109:I110" si="120">SUM(G110)</f>
        <v>135906.51999999999</v>
      </c>
      <c r="H109" s="49">
        <f t="shared" si="120"/>
        <v>0</v>
      </c>
      <c r="I109" s="50">
        <f t="shared" si="120"/>
        <v>135906.51999999999</v>
      </c>
      <c r="J109" s="50">
        <f t="shared" ref="J109:AB110" si="121">SUM(J110)</f>
        <v>0</v>
      </c>
      <c r="K109" s="50">
        <f t="shared" si="121"/>
        <v>0</v>
      </c>
      <c r="L109" s="50">
        <f t="shared" si="121"/>
        <v>0</v>
      </c>
      <c r="M109" s="50">
        <f t="shared" si="121"/>
        <v>0</v>
      </c>
      <c r="N109" s="50">
        <f t="shared" si="121"/>
        <v>0</v>
      </c>
      <c r="O109" s="51">
        <f t="shared" si="121"/>
        <v>0</v>
      </c>
      <c r="P109" s="51">
        <f t="shared" si="121"/>
        <v>0</v>
      </c>
      <c r="Q109" s="51">
        <f t="shared" si="121"/>
        <v>0</v>
      </c>
      <c r="R109" s="51">
        <f t="shared" si="121"/>
        <v>0</v>
      </c>
      <c r="S109" s="51">
        <f t="shared" si="121"/>
        <v>0</v>
      </c>
      <c r="T109" s="51">
        <f t="shared" si="121"/>
        <v>0</v>
      </c>
      <c r="U109" s="51">
        <f t="shared" si="121"/>
        <v>0</v>
      </c>
      <c r="V109" s="51">
        <f t="shared" si="121"/>
        <v>0</v>
      </c>
      <c r="W109" s="51">
        <f t="shared" si="121"/>
        <v>0</v>
      </c>
      <c r="X109" s="51">
        <f t="shared" si="121"/>
        <v>0</v>
      </c>
      <c r="Y109" s="51">
        <f t="shared" si="121"/>
        <v>0</v>
      </c>
      <c r="Z109" s="51">
        <f t="shared" si="121"/>
        <v>0</v>
      </c>
      <c r="AA109" s="51">
        <f t="shared" si="121"/>
        <v>0</v>
      </c>
      <c r="AB109" s="51">
        <f t="shared" si="121"/>
        <v>0</v>
      </c>
    </row>
    <row r="110" spans="1:28" outlineLevel="3">
      <c r="A110" s="2" t="s">
        <v>41</v>
      </c>
      <c r="B110" s="23" t="s">
        <v>58</v>
      </c>
      <c r="C110" s="23" t="s">
        <v>60</v>
      </c>
      <c r="D110" s="23" t="s">
        <v>42</v>
      </c>
      <c r="E110" s="23" t="s">
        <v>2</v>
      </c>
      <c r="F110" s="23"/>
      <c r="G110" s="24">
        <f t="shared" si="120"/>
        <v>135906.51999999999</v>
      </c>
      <c r="H110" s="24">
        <f t="shared" si="120"/>
        <v>0</v>
      </c>
      <c r="I110" s="24">
        <f t="shared" si="120"/>
        <v>135906.51999999999</v>
      </c>
      <c r="J110" s="24">
        <f t="shared" si="121"/>
        <v>0</v>
      </c>
      <c r="K110" s="24">
        <f t="shared" si="121"/>
        <v>0</v>
      </c>
      <c r="L110" s="24">
        <f t="shared" si="121"/>
        <v>0</v>
      </c>
      <c r="M110" s="24">
        <f t="shared" si="121"/>
        <v>0</v>
      </c>
      <c r="N110" s="24">
        <f t="shared" si="121"/>
        <v>0</v>
      </c>
      <c r="O110" s="24">
        <f t="shared" si="121"/>
        <v>0</v>
      </c>
      <c r="P110" s="24">
        <f t="shared" si="121"/>
        <v>0</v>
      </c>
      <c r="Q110" s="24">
        <f t="shared" si="121"/>
        <v>0</v>
      </c>
      <c r="R110" s="24">
        <f t="shared" si="121"/>
        <v>0</v>
      </c>
      <c r="S110" s="24">
        <f t="shared" si="121"/>
        <v>0</v>
      </c>
      <c r="T110" s="28">
        <f t="shared" si="121"/>
        <v>0</v>
      </c>
      <c r="U110" s="28">
        <f t="shared" si="121"/>
        <v>0</v>
      </c>
      <c r="V110" s="28">
        <f t="shared" si="121"/>
        <v>0</v>
      </c>
      <c r="W110" s="28">
        <f t="shared" si="121"/>
        <v>0</v>
      </c>
      <c r="X110" s="28">
        <f t="shared" si="121"/>
        <v>0</v>
      </c>
      <c r="Y110" s="28">
        <f t="shared" si="121"/>
        <v>0</v>
      </c>
      <c r="Z110" s="28">
        <f t="shared" si="121"/>
        <v>0</v>
      </c>
      <c r="AA110" s="28">
        <f t="shared" si="121"/>
        <v>0</v>
      </c>
      <c r="AB110" s="28">
        <f t="shared" si="121"/>
        <v>0</v>
      </c>
    </row>
    <row r="111" spans="1:28" outlineLevel="4">
      <c r="A111" s="2" t="s">
        <v>61</v>
      </c>
      <c r="B111" s="23" t="s">
        <v>58</v>
      </c>
      <c r="C111" s="23" t="s">
        <v>60</v>
      </c>
      <c r="D111" s="23" t="s">
        <v>62</v>
      </c>
      <c r="E111" s="23" t="s">
        <v>2</v>
      </c>
      <c r="F111" s="23"/>
      <c r="G111" s="24">
        <f>SUM(I111:K111)-H111</f>
        <v>135906.51999999999</v>
      </c>
      <c r="H111" s="24"/>
      <c r="I111" s="35">
        <v>135906.51999999999</v>
      </c>
      <c r="J111" s="8">
        <f>SUM(Q111)</f>
        <v>0</v>
      </c>
      <c r="K111" s="9">
        <f>SUM(S111+U111+W111+Y111+AA111)</f>
        <v>0</v>
      </c>
      <c r="L111" s="36">
        <f>SUM(N111:P111)-M111</f>
        <v>0</v>
      </c>
      <c r="M111" s="37"/>
      <c r="N111" s="36"/>
      <c r="O111" s="8">
        <f>SUM(R111)</f>
        <v>0</v>
      </c>
      <c r="P111" s="9">
        <f>SUM(T111+V111+X111+Z111+AB111)</f>
        <v>0</v>
      </c>
      <c r="Q111" s="9"/>
      <c r="R111" s="9"/>
      <c r="S111" s="9"/>
      <c r="T111" s="9"/>
      <c r="U111" s="9"/>
      <c r="V111" s="9"/>
      <c r="W111" s="9"/>
      <c r="X111" s="9"/>
      <c r="Y111" s="9"/>
      <c r="Z111" s="9"/>
      <c r="AA111" s="9"/>
      <c r="AB111" s="9"/>
    </row>
    <row r="112" spans="1:28" s="4" customFormat="1" ht="31.5" outlineLevel="1">
      <c r="A112" s="5" t="s">
        <v>63</v>
      </c>
      <c r="B112" s="44" t="s">
        <v>64</v>
      </c>
      <c r="C112" s="44" t="s">
        <v>4</v>
      </c>
      <c r="D112" s="44" t="s">
        <v>2</v>
      </c>
      <c r="E112" s="44" t="s">
        <v>2</v>
      </c>
      <c r="F112" s="44"/>
      <c r="G112" s="45">
        <f>SUM(G113+G118+G135+G144+G171+G175+G181+G189+G193+G208+G238+G246+G257+G263+G140+G163+G167+G234+G148+G152+G157+G226+G242+G185+G253)</f>
        <v>19977844.039999999</v>
      </c>
      <c r="H112" s="45">
        <f t="shared" ref="H112:AB112" si="122">SUM(H113+H118+H135+H144+H171+H175+H181+H189+H193+H208+H238+H246+H257+H263+H140+H163+H167+H234+H148+H152+H157+H226+H242+H185+H253)</f>
        <v>0</v>
      </c>
      <c r="I112" s="45">
        <f t="shared" si="122"/>
        <v>18426200.109999999</v>
      </c>
      <c r="J112" s="45">
        <f t="shared" si="122"/>
        <v>319098.45</v>
      </c>
      <c r="K112" s="45">
        <f t="shared" si="122"/>
        <v>1232545.4800000002</v>
      </c>
      <c r="L112" s="45">
        <f t="shared" si="122"/>
        <v>19496390.449999996</v>
      </c>
      <c r="M112" s="45">
        <f t="shared" si="122"/>
        <v>0</v>
      </c>
      <c r="N112" s="45">
        <f t="shared" si="122"/>
        <v>18182179.050000001</v>
      </c>
      <c r="O112" s="45">
        <f t="shared" si="122"/>
        <v>313253.90000000002</v>
      </c>
      <c r="P112" s="45">
        <f t="shared" si="122"/>
        <v>1000957.5</v>
      </c>
      <c r="Q112" s="45">
        <f t="shared" si="122"/>
        <v>319098.45</v>
      </c>
      <c r="R112" s="45">
        <f t="shared" si="122"/>
        <v>313253.90000000002</v>
      </c>
      <c r="S112" s="45">
        <f t="shared" si="122"/>
        <v>95775.989999999991</v>
      </c>
      <c r="T112" s="45">
        <f t="shared" si="122"/>
        <v>90590.82</v>
      </c>
      <c r="U112" s="45">
        <f t="shared" si="122"/>
        <v>318699.05</v>
      </c>
      <c r="V112" s="45">
        <f t="shared" si="122"/>
        <v>277340.89</v>
      </c>
      <c r="W112" s="45">
        <f t="shared" si="122"/>
        <v>374811.05</v>
      </c>
      <c r="X112" s="45">
        <f t="shared" si="122"/>
        <v>248493.11000000002</v>
      </c>
      <c r="Y112" s="45">
        <f t="shared" si="122"/>
        <v>244750.34</v>
      </c>
      <c r="Z112" s="45">
        <f t="shared" si="122"/>
        <v>226939</v>
      </c>
      <c r="AA112" s="45">
        <f t="shared" si="122"/>
        <v>198509.05</v>
      </c>
      <c r="AB112" s="45">
        <f t="shared" si="122"/>
        <v>157593.68</v>
      </c>
    </row>
    <row r="113" spans="1:28" s="7" customFormat="1" ht="40.5" customHeight="1" outlineLevel="1">
      <c r="A113" s="6" t="s">
        <v>537</v>
      </c>
      <c r="B113" s="48" t="s">
        <v>64</v>
      </c>
      <c r="C113" s="59" t="s">
        <v>536</v>
      </c>
      <c r="D113" s="48" t="s">
        <v>2</v>
      </c>
      <c r="E113" s="48" t="s">
        <v>2</v>
      </c>
      <c r="F113" s="48"/>
      <c r="G113" s="49">
        <f>SUM(G114)</f>
        <v>14000</v>
      </c>
      <c r="H113" s="49">
        <f t="shared" ref="H113:AB114" si="123">SUM(H114)</f>
        <v>0</v>
      </c>
      <c r="I113" s="49">
        <f t="shared" si="123"/>
        <v>0</v>
      </c>
      <c r="J113" s="49">
        <f t="shared" si="123"/>
        <v>0</v>
      </c>
      <c r="K113" s="49">
        <f t="shared" si="123"/>
        <v>14000</v>
      </c>
      <c r="L113" s="49">
        <f t="shared" si="123"/>
        <v>0</v>
      </c>
      <c r="M113" s="49">
        <f t="shared" si="123"/>
        <v>0</v>
      </c>
      <c r="N113" s="49">
        <f t="shared" si="123"/>
        <v>0</v>
      </c>
      <c r="O113" s="49">
        <f t="shared" si="123"/>
        <v>0</v>
      </c>
      <c r="P113" s="49">
        <f t="shared" si="123"/>
        <v>0</v>
      </c>
      <c r="Q113" s="49">
        <f t="shared" si="123"/>
        <v>0</v>
      </c>
      <c r="R113" s="49">
        <f t="shared" si="123"/>
        <v>0</v>
      </c>
      <c r="S113" s="49">
        <f t="shared" si="123"/>
        <v>5000</v>
      </c>
      <c r="T113" s="49">
        <f t="shared" si="123"/>
        <v>0</v>
      </c>
      <c r="U113" s="49">
        <f t="shared" si="123"/>
        <v>4000</v>
      </c>
      <c r="V113" s="49">
        <f t="shared" si="123"/>
        <v>0</v>
      </c>
      <c r="W113" s="49">
        <f t="shared" si="123"/>
        <v>3000</v>
      </c>
      <c r="X113" s="49">
        <f t="shared" si="123"/>
        <v>0</v>
      </c>
      <c r="Y113" s="49">
        <f t="shared" si="123"/>
        <v>1000</v>
      </c>
      <c r="Z113" s="49">
        <f t="shared" si="123"/>
        <v>0</v>
      </c>
      <c r="AA113" s="49">
        <f t="shared" si="123"/>
        <v>1000</v>
      </c>
      <c r="AB113" s="49">
        <f t="shared" si="123"/>
        <v>0</v>
      </c>
    </row>
    <row r="114" spans="1:28" s="4" customFormat="1" ht="47.25" outlineLevel="1">
      <c r="A114" s="2" t="s">
        <v>25</v>
      </c>
      <c r="B114" s="23" t="s">
        <v>64</v>
      </c>
      <c r="C114" s="60" t="s">
        <v>536</v>
      </c>
      <c r="D114" s="23" t="s">
        <v>26</v>
      </c>
      <c r="E114" s="23" t="s">
        <v>2</v>
      </c>
      <c r="F114" s="44"/>
      <c r="G114" s="24">
        <f>SUM(G115)</f>
        <v>14000</v>
      </c>
      <c r="H114" s="24">
        <f t="shared" si="123"/>
        <v>0</v>
      </c>
      <c r="I114" s="24">
        <f t="shared" si="123"/>
        <v>0</v>
      </c>
      <c r="J114" s="24">
        <f t="shared" si="123"/>
        <v>0</v>
      </c>
      <c r="K114" s="24">
        <f t="shared" si="123"/>
        <v>14000</v>
      </c>
      <c r="L114" s="24">
        <f t="shared" si="123"/>
        <v>0</v>
      </c>
      <c r="M114" s="24">
        <f t="shared" si="123"/>
        <v>0</v>
      </c>
      <c r="N114" s="24">
        <f t="shared" si="123"/>
        <v>0</v>
      </c>
      <c r="O114" s="24">
        <f t="shared" si="123"/>
        <v>0</v>
      </c>
      <c r="P114" s="24">
        <f t="shared" si="123"/>
        <v>0</v>
      </c>
      <c r="Q114" s="24">
        <f t="shared" si="123"/>
        <v>0</v>
      </c>
      <c r="R114" s="24">
        <f t="shared" si="123"/>
        <v>0</v>
      </c>
      <c r="S114" s="24">
        <f t="shared" si="123"/>
        <v>5000</v>
      </c>
      <c r="T114" s="24">
        <f t="shared" si="123"/>
        <v>0</v>
      </c>
      <c r="U114" s="24">
        <f t="shared" si="123"/>
        <v>4000</v>
      </c>
      <c r="V114" s="24">
        <f t="shared" si="123"/>
        <v>0</v>
      </c>
      <c r="W114" s="24">
        <f t="shared" si="123"/>
        <v>3000</v>
      </c>
      <c r="X114" s="24">
        <f t="shared" si="123"/>
        <v>0</v>
      </c>
      <c r="Y114" s="24">
        <f t="shared" si="123"/>
        <v>1000</v>
      </c>
      <c r="Z114" s="24">
        <f t="shared" si="123"/>
        <v>0</v>
      </c>
      <c r="AA114" s="24">
        <f t="shared" si="123"/>
        <v>1000</v>
      </c>
      <c r="AB114" s="24">
        <f t="shared" si="123"/>
        <v>0</v>
      </c>
    </row>
    <row r="115" spans="1:28" s="4" customFormat="1" ht="31.5" outlineLevel="1">
      <c r="A115" s="2" t="s">
        <v>27</v>
      </c>
      <c r="B115" s="23" t="s">
        <v>64</v>
      </c>
      <c r="C115" s="60" t="s">
        <v>536</v>
      </c>
      <c r="D115" s="23" t="s">
        <v>28</v>
      </c>
      <c r="E115" s="23" t="s">
        <v>2</v>
      </c>
      <c r="F115" s="44"/>
      <c r="G115" s="24">
        <f>SUM(G116:G117)</f>
        <v>14000</v>
      </c>
      <c r="H115" s="24">
        <f t="shared" ref="H115:AB115" si="124">SUM(H116:H117)</f>
        <v>0</v>
      </c>
      <c r="I115" s="24">
        <f t="shared" si="124"/>
        <v>0</v>
      </c>
      <c r="J115" s="24">
        <f t="shared" si="124"/>
        <v>0</v>
      </c>
      <c r="K115" s="24">
        <f t="shared" si="124"/>
        <v>14000</v>
      </c>
      <c r="L115" s="24">
        <f t="shared" si="124"/>
        <v>0</v>
      </c>
      <c r="M115" s="24">
        <f t="shared" si="124"/>
        <v>0</v>
      </c>
      <c r="N115" s="24">
        <f t="shared" si="124"/>
        <v>0</v>
      </c>
      <c r="O115" s="24">
        <f t="shared" si="124"/>
        <v>0</v>
      </c>
      <c r="P115" s="24">
        <f t="shared" si="124"/>
        <v>0</v>
      </c>
      <c r="Q115" s="24">
        <f t="shared" si="124"/>
        <v>0</v>
      </c>
      <c r="R115" s="24">
        <f t="shared" si="124"/>
        <v>0</v>
      </c>
      <c r="S115" s="24">
        <f t="shared" si="124"/>
        <v>5000</v>
      </c>
      <c r="T115" s="24">
        <f t="shared" si="124"/>
        <v>0</v>
      </c>
      <c r="U115" s="24">
        <f t="shared" si="124"/>
        <v>4000</v>
      </c>
      <c r="V115" s="24">
        <f t="shared" si="124"/>
        <v>0</v>
      </c>
      <c r="W115" s="24">
        <f t="shared" si="124"/>
        <v>3000</v>
      </c>
      <c r="X115" s="24">
        <f t="shared" si="124"/>
        <v>0</v>
      </c>
      <c r="Y115" s="24">
        <f t="shared" si="124"/>
        <v>1000</v>
      </c>
      <c r="Z115" s="24">
        <f t="shared" si="124"/>
        <v>0</v>
      </c>
      <c r="AA115" s="24">
        <f t="shared" si="124"/>
        <v>1000</v>
      </c>
      <c r="AB115" s="24">
        <f t="shared" si="124"/>
        <v>0</v>
      </c>
    </row>
    <row r="116" spans="1:28" s="17" customFormat="1" ht="31.5" outlineLevel="1">
      <c r="A116" s="29" t="s">
        <v>71</v>
      </c>
      <c r="B116" s="61" t="s">
        <v>64</v>
      </c>
      <c r="C116" s="62" t="s">
        <v>536</v>
      </c>
      <c r="D116" s="61" t="s">
        <v>28</v>
      </c>
      <c r="E116" s="61">
        <v>225</v>
      </c>
      <c r="F116" s="61"/>
      <c r="G116" s="53">
        <f>SUM(I116:K116)-H116</f>
        <v>7000</v>
      </c>
      <c r="H116" s="53"/>
      <c r="I116" s="25"/>
      <c r="J116" s="10">
        <f>SUM(Q116)</f>
        <v>0</v>
      </c>
      <c r="K116" s="11">
        <f>SUM(S116+U116+W116+Y116+AA116)</f>
        <v>7000</v>
      </c>
      <c r="L116" s="54">
        <f>SUM(N116:P116)-M116</f>
        <v>0</v>
      </c>
      <c r="M116" s="63"/>
      <c r="N116" s="54"/>
      <c r="O116" s="10">
        <f>SUM(R116)</f>
        <v>0</v>
      </c>
      <c r="P116" s="11">
        <f>SUM(T116+V116+X116+Z116+AB116)</f>
        <v>0</v>
      </c>
      <c r="Q116" s="53"/>
      <c r="R116" s="53"/>
      <c r="S116" s="53"/>
      <c r="T116" s="53"/>
      <c r="U116" s="53">
        <v>4000</v>
      </c>
      <c r="V116" s="53"/>
      <c r="W116" s="53">
        <v>3000</v>
      </c>
      <c r="X116" s="53"/>
      <c r="Y116" s="53"/>
      <c r="Z116" s="53"/>
      <c r="AA116" s="53"/>
      <c r="AB116" s="53"/>
    </row>
    <row r="117" spans="1:28" s="17" customFormat="1" outlineLevel="1">
      <c r="A117" s="2" t="s">
        <v>37</v>
      </c>
      <c r="B117" s="61" t="s">
        <v>64</v>
      </c>
      <c r="C117" s="62" t="s">
        <v>536</v>
      </c>
      <c r="D117" s="61" t="s">
        <v>28</v>
      </c>
      <c r="E117" s="64">
        <v>226</v>
      </c>
      <c r="F117" s="64"/>
      <c r="G117" s="53">
        <f>SUM(I117:K117)-H117</f>
        <v>7000</v>
      </c>
      <c r="H117" s="53"/>
      <c r="I117" s="25"/>
      <c r="J117" s="10">
        <f>SUM(Q117)</f>
        <v>0</v>
      </c>
      <c r="K117" s="11">
        <f>SUM(S117+U117+W117+Y117+AA117)</f>
        <v>7000</v>
      </c>
      <c r="L117" s="54">
        <f>SUM(N117:P117)-M117</f>
        <v>0</v>
      </c>
      <c r="M117" s="63"/>
      <c r="N117" s="54"/>
      <c r="O117" s="10">
        <f>SUM(R117)</f>
        <v>0</v>
      </c>
      <c r="P117" s="11">
        <f>SUM(T117+V117+X117+Z117+AB117)</f>
        <v>0</v>
      </c>
      <c r="Q117" s="28"/>
      <c r="R117" s="28"/>
      <c r="S117" s="28">
        <v>5000</v>
      </c>
      <c r="T117" s="28"/>
      <c r="U117" s="28"/>
      <c r="V117" s="28"/>
      <c r="W117" s="28"/>
      <c r="X117" s="28"/>
      <c r="Y117" s="28">
        <v>1000</v>
      </c>
      <c r="Z117" s="28"/>
      <c r="AA117" s="28">
        <v>1000</v>
      </c>
      <c r="AB117" s="28"/>
    </row>
    <row r="118" spans="1:28" s="7" customFormat="1" ht="78.75" outlineLevel="2">
      <c r="A118" s="31" t="s">
        <v>65</v>
      </c>
      <c r="B118" s="65" t="s">
        <v>64</v>
      </c>
      <c r="C118" s="65" t="s">
        <v>66</v>
      </c>
      <c r="D118" s="65" t="s">
        <v>2</v>
      </c>
      <c r="E118" s="65" t="s">
        <v>2</v>
      </c>
      <c r="F118" s="65"/>
      <c r="G118" s="51">
        <f t="shared" ref="G118:AB118" si="125">SUM(G119+G125+G132)</f>
        <v>6346610.3399999999</v>
      </c>
      <c r="H118" s="51">
        <f t="shared" si="125"/>
        <v>0</v>
      </c>
      <c r="I118" s="51">
        <f t="shared" si="125"/>
        <v>6346610.3399999999</v>
      </c>
      <c r="J118" s="51">
        <f t="shared" si="125"/>
        <v>0</v>
      </c>
      <c r="K118" s="51">
        <f t="shared" si="125"/>
        <v>0</v>
      </c>
      <c r="L118" s="51">
        <f t="shared" si="125"/>
        <v>6337787.8100000005</v>
      </c>
      <c r="M118" s="51">
        <f t="shared" si="125"/>
        <v>0</v>
      </c>
      <c r="N118" s="51">
        <f t="shared" si="125"/>
        <v>6337787.8100000005</v>
      </c>
      <c r="O118" s="51">
        <f t="shared" si="125"/>
        <v>0</v>
      </c>
      <c r="P118" s="51">
        <f t="shared" si="125"/>
        <v>0</v>
      </c>
      <c r="Q118" s="51">
        <f t="shared" si="125"/>
        <v>0</v>
      </c>
      <c r="R118" s="51">
        <f t="shared" si="125"/>
        <v>0</v>
      </c>
      <c r="S118" s="51">
        <f t="shared" si="125"/>
        <v>0</v>
      </c>
      <c r="T118" s="51">
        <f t="shared" si="125"/>
        <v>0</v>
      </c>
      <c r="U118" s="51">
        <f t="shared" si="125"/>
        <v>0</v>
      </c>
      <c r="V118" s="51">
        <f t="shared" si="125"/>
        <v>0</v>
      </c>
      <c r="W118" s="51">
        <f t="shared" si="125"/>
        <v>0</v>
      </c>
      <c r="X118" s="51">
        <f t="shared" si="125"/>
        <v>0</v>
      </c>
      <c r="Y118" s="51">
        <f t="shared" si="125"/>
        <v>0</v>
      </c>
      <c r="Z118" s="51">
        <f t="shared" si="125"/>
        <v>0</v>
      </c>
      <c r="AA118" s="51">
        <f t="shared" si="125"/>
        <v>0</v>
      </c>
      <c r="AB118" s="51">
        <f t="shared" si="125"/>
        <v>0</v>
      </c>
    </row>
    <row r="119" spans="1:28" ht="110.25" outlineLevel="3">
      <c r="A119" s="30" t="s">
        <v>9</v>
      </c>
      <c r="B119" s="66" t="s">
        <v>64</v>
      </c>
      <c r="C119" s="66" t="s">
        <v>66</v>
      </c>
      <c r="D119" s="66" t="s">
        <v>10</v>
      </c>
      <c r="E119" s="66" t="s">
        <v>2</v>
      </c>
      <c r="F119" s="66"/>
      <c r="G119" s="67">
        <f>SUM(G120+G123)</f>
        <v>5511235</v>
      </c>
      <c r="H119" s="67">
        <f>SUM(H120+H123)</f>
        <v>0</v>
      </c>
      <c r="I119" s="68">
        <f>SUM(I120+I123)</f>
        <v>5511235</v>
      </c>
      <c r="J119" s="68">
        <f t="shared" ref="J119:AB119" si="126">SUM(J120+J123)</f>
        <v>0</v>
      </c>
      <c r="K119" s="68">
        <f t="shared" si="126"/>
        <v>0</v>
      </c>
      <c r="L119" s="68">
        <f t="shared" si="126"/>
        <v>5511235</v>
      </c>
      <c r="M119" s="68">
        <f t="shared" si="126"/>
        <v>0</v>
      </c>
      <c r="N119" s="68">
        <f t="shared" si="126"/>
        <v>5511235</v>
      </c>
      <c r="O119" s="69">
        <f t="shared" si="126"/>
        <v>0</v>
      </c>
      <c r="P119" s="69">
        <f t="shared" si="126"/>
        <v>0</v>
      </c>
      <c r="Q119" s="69">
        <f t="shared" si="126"/>
        <v>0</v>
      </c>
      <c r="R119" s="69">
        <f t="shared" si="126"/>
        <v>0</v>
      </c>
      <c r="S119" s="69">
        <f t="shared" si="126"/>
        <v>0</v>
      </c>
      <c r="T119" s="69">
        <f t="shared" si="126"/>
        <v>0</v>
      </c>
      <c r="U119" s="69">
        <f t="shared" si="126"/>
        <v>0</v>
      </c>
      <c r="V119" s="69">
        <f t="shared" si="126"/>
        <v>0</v>
      </c>
      <c r="W119" s="69">
        <f t="shared" si="126"/>
        <v>0</v>
      </c>
      <c r="X119" s="69">
        <f t="shared" si="126"/>
        <v>0</v>
      </c>
      <c r="Y119" s="69">
        <f t="shared" si="126"/>
        <v>0</v>
      </c>
      <c r="Z119" s="69">
        <f t="shared" si="126"/>
        <v>0</v>
      </c>
      <c r="AA119" s="69">
        <f t="shared" si="126"/>
        <v>0</v>
      </c>
      <c r="AB119" s="69">
        <f t="shared" si="126"/>
        <v>0</v>
      </c>
    </row>
    <row r="120" spans="1:28" ht="31.5" outlineLevel="4">
      <c r="A120" s="2" t="s">
        <v>67</v>
      </c>
      <c r="B120" s="23" t="s">
        <v>64</v>
      </c>
      <c r="C120" s="23" t="s">
        <v>66</v>
      </c>
      <c r="D120" s="23" t="s">
        <v>68</v>
      </c>
      <c r="E120" s="23" t="s">
        <v>2</v>
      </c>
      <c r="F120" s="23"/>
      <c r="G120" s="24">
        <f>SUM(G121:G122)</f>
        <v>4244283.3499999996</v>
      </c>
      <c r="H120" s="24">
        <f>SUM(H121:H122)</f>
        <v>0</v>
      </c>
      <c r="I120" s="35">
        <f>SUM(I121:I122)</f>
        <v>4244283.3499999996</v>
      </c>
      <c r="J120" s="35">
        <f t="shared" ref="J120:AB120" si="127">SUM(J121:J122)</f>
        <v>0</v>
      </c>
      <c r="K120" s="35">
        <f t="shared" si="127"/>
        <v>0</v>
      </c>
      <c r="L120" s="35">
        <f t="shared" si="127"/>
        <v>4244283.3499999996</v>
      </c>
      <c r="M120" s="35">
        <f t="shared" si="127"/>
        <v>0</v>
      </c>
      <c r="N120" s="35">
        <f t="shared" si="127"/>
        <v>4244283.3499999996</v>
      </c>
      <c r="O120" s="28">
        <f t="shared" si="127"/>
        <v>0</v>
      </c>
      <c r="P120" s="28">
        <f t="shared" si="127"/>
        <v>0</v>
      </c>
      <c r="Q120" s="28">
        <f t="shared" si="127"/>
        <v>0</v>
      </c>
      <c r="R120" s="28">
        <f t="shared" si="127"/>
        <v>0</v>
      </c>
      <c r="S120" s="28">
        <f t="shared" si="127"/>
        <v>0</v>
      </c>
      <c r="T120" s="28">
        <f t="shared" si="127"/>
        <v>0</v>
      </c>
      <c r="U120" s="28">
        <f t="shared" si="127"/>
        <v>0</v>
      </c>
      <c r="V120" s="28">
        <f t="shared" si="127"/>
        <v>0</v>
      </c>
      <c r="W120" s="28">
        <f t="shared" si="127"/>
        <v>0</v>
      </c>
      <c r="X120" s="28">
        <f t="shared" si="127"/>
        <v>0</v>
      </c>
      <c r="Y120" s="28">
        <f t="shared" si="127"/>
        <v>0</v>
      </c>
      <c r="Z120" s="28">
        <f t="shared" si="127"/>
        <v>0</v>
      </c>
      <c r="AA120" s="28">
        <f t="shared" si="127"/>
        <v>0</v>
      </c>
      <c r="AB120" s="28">
        <f t="shared" si="127"/>
        <v>0</v>
      </c>
    </row>
    <row r="121" spans="1:28" outlineLevel="5">
      <c r="A121" s="2" t="s">
        <v>13</v>
      </c>
      <c r="B121" s="23" t="s">
        <v>64</v>
      </c>
      <c r="C121" s="23" t="s">
        <v>66</v>
      </c>
      <c r="D121" s="23" t="s">
        <v>68</v>
      </c>
      <c r="E121" s="23" t="s">
        <v>14</v>
      </c>
      <c r="F121" s="23"/>
      <c r="G121" s="24">
        <f>SUM(I121:K121)-H121</f>
        <v>4227204.08</v>
      </c>
      <c r="H121" s="24"/>
      <c r="I121" s="35">
        <v>4227204.08</v>
      </c>
      <c r="J121" s="8">
        <f>SUM(Q121)</f>
        <v>0</v>
      </c>
      <c r="K121" s="9">
        <f>SUM(S121+U121+W121+Y121+AA121)</f>
        <v>0</v>
      </c>
      <c r="L121" s="36">
        <f>SUM(N121:P121)-M121</f>
        <v>4227204.08</v>
      </c>
      <c r="M121" s="37"/>
      <c r="N121" s="36">
        <v>4227204.08</v>
      </c>
      <c r="O121" s="8">
        <f>SUM(R121)</f>
        <v>0</v>
      </c>
      <c r="P121" s="9">
        <f>SUM(T121+V121+X121+Z121+AB121)</f>
        <v>0</v>
      </c>
      <c r="Q121" s="9"/>
      <c r="R121" s="9"/>
      <c r="S121" s="9"/>
      <c r="T121" s="9"/>
      <c r="U121" s="9"/>
      <c r="V121" s="9"/>
      <c r="W121" s="9"/>
      <c r="X121" s="9"/>
      <c r="Y121" s="9"/>
      <c r="Z121" s="9"/>
      <c r="AA121" s="9"/>
      <c r="AB121" s="9"/>
    </row>
    <row r="122" spans="1:28" ht="47.25" outlineLevel="5">
      <c r="A122" s="2" t="s">
        <v>23</v>
      </c>
      <c r="B122" s="23" t="s">
        <v>64</v>
      </c>
      <c r="C122" s="23" t="s">
        <v>66</v>
      </c>
      <c r="D122" s="23" t="s">
        <v>68</v>
      </c>
      <c r="E122" s="23" t="s">
        <v>24</v>
      </c>
      <c r="F122" s="23"/>
      <c r="G122" s="24">
        <f>SUM(I122:K122)-H122</f>
        <v>17079.27</v>
      </c>
      <c r="H122" s="24"/>
      <c r="I122" s="35">
        <v>17079.27</v>
      </c>
      <c r="J122" s="8">
        <f>SUM(Q122)</f>
        <v>0</v>
      </c>
      <c r="K122" s="9">
        <f>SUM(S122+U122+W122+Y122+AA122)</f>
        <v>0</v>
      </c>
      <c r="L122" s="36">
        <f>SUM(N122:P122)-M122</f>
        <v>17079.27</v>
      </c>
      <c r="M122" s="37"/>
      <c r="N122" s="36">
        <v>17079.27</v>
      </c>
      <c r="O122" s="8">
        <f>SUM(R122)</f>
        <v>0</v>
      </c>
      <c r="P122" s="9">
        <f>SUM(T122+V122+X122+Z122+AB122)</f>
        <v>0</v>
      </c>
      <c r="Q122" s="9"/>
      <c r="R122" s="9"/>
      <c r="S122" s="9"/>
      <c r="T122" s="9"/>
      <c r="U122" s="9"/>
      <c r="V122" s="9"/>
      <c r="W122" s="9"/>
      <c r="X122" s="9"/>
      <c r="Y122" s="9"/>
      <c r="Z122" s="9"/>
      <c r="AA122" s="9"/>
      <c r="AB122" s="9"/>
    </row>
    <row r="123" spans="1:28" ht="78.75" outlineLevel="4">
      <c r="A123" s="2" t="s">
        <v>69</v>
      </c>
      <c r="B123" s="23" t="s">
        <v>64</v>
      </c>
      <c r="C123" s="23" t="s">
        <v>66</v>
      </c>
      <c r="D123" s="23" t="s">
        <v>70</v>
      </c>
      <c r="E123" s="23" t="s">
        <v>2</v>
      </c>
      <c r="F123" s="23"/>
      <c r="G123" s="24">
        <f>SUM(G124)</f>
        <v>1266951.6499999999</v>
      </c>
      <c r="H123" s="24">
        <f>SUM(H124)</f>
        <v>0</v>
      </c>
      <c r="I123" s="35">
        <f>SUM(I124)</f>
        <v>1266951.6499999999</v>
      </c>
      <c r="J123" s="8">
        <f>SUM(Q123)</f>
        <v>0</v>
      </c>
      <c r="K123" s="9">
        <f>SUM(R123)</f>
        <v>0</v>
      </c>
      <c r="L123" s="36">
        <f>SUM(N123:P123)-M123</f>
        <v>1266951.6499999999</v>
      </c>
      <c r="M123" s="37"/>
      <c r="N123" s="36">
        <f>SUM(N124)</f>
        <v>1266951.6499999999</v>
      </c>
      <c r="O123" s="8">
        <f>SUM(R123)</f>
        <v>0</v>
      </c>
      <c r="P123" s="9">
        <f>SUM(T123+V123+X123+Z123+AB123)</f>
        <v>0</v>
      </c>
      <c r="Q123" s="9"/>
      <c r="R123" s="9"/>
      <c r="S123" s="9"/>
      <c r="T123" s="9"/>
      <c r="U123" s="9"/>
      <c r="V123" s="9"/>
      <c r="W123" s="9"/>
      <c r="X123" s="9"/>
      <c r="Y123" s="9"/>
      <c r="Z123" s="9"/>
      <c r="AA123" s="9"/>
      <c r="AB123" s="9"/>
    </row>
    <row r="124" spans="1:28" ht="31.5" outlineLevel="5">
      <c r="A124" s="2" t="s">
        <v>17</v>
      </c>
      <c r="B124" s="23" t="s">
        <v>64</v>
      </c>
      <c r="C124" s="23" t="s">
        <v>66</v>
      </c>
      <c r="D124" s="23" t="s">
        <v>70</v>
      </c>
      <c r="E124" s="23" t="s">
        <v>18</v>
      </c>
      <c r="F124" s="23"/>
      <c r="G124" s="24">
        <f>SUM(I124:K124)-H124</f>
        <v>1266951.6499999999</v>
      </c>
      <c r="H124" s="24"/>
      <c r="I124" s="35">
        <v>1266951.6499999999</v>
      </c>
      <c r="J124" s="8">
        <f>SUM(Q124)</f>
        <v>0</v>
      </c>
      <c r="K124" s="9">
        <f>SUM(S124+U124+W124+Y124+AA124)</f>
        <v>0</v>
      </c>
      <c r="L124" s="36">
        <f>SUM(N124:P124)-M124</f>
        <v>1266951.6499999999</v>
      </c>
      <c r="M124" s="37"/>
      <c r="N124" s="36">
        <v>1266951.6499999999</v>
      </c>
      <c r="O124" s="8">
        <f>SUM(R124)</f>
        <v>0</v>
      </c>
      <c r="P124" s="9">
        <f>SUM(T124+V124+X124+Z124+AB124)</f>
        <v>0</v>
      </c>
      <c r="Q124" s="9"/>
      <c r="R124" s="9"/>
      <c r="S124" s="9"/>
      <c r="T124" s="9"/>
      <c r="U124" s="9"/>
      <c r="V124" s="9"/>
      <c r="W124" s="9"/>
      <c r="X124" s="9"/>
      <c r="Y124" s="9"/>
      <c r="Z124" s="9"/>
      <c r="AA124" s="9"/>
      <c r="AB124" s="9"/>
    </row>
    <row r="125" spans="1:28" ht="47.25" outlineLevel="3">
      <c r="A125" s="2" t="s">
        <v>25</v>
      </c>
      <c r="B125" s="23" t="s">
        <v>64</v>
      </c>
      <c r="C125" s="23" t="s">
        <v>66</v>
      </c>
      <c r="D125" s="23" t="s">
        <v>26</v>
      </c>
      <c r="E125" s="23" t="s">
        <v>2</v>
      </c>
      <c r="F125" s="23"/>
      <c r="G125" s="24">
        <f>SUM(G126)</f>
        <v>833281.34</v>
      </c>
      <c r="H125" s="24">
        <f>SUM(H126)</f>
        <v>0</v>
      </c>
      <c r="I125" s="35">
        <f>SUM(I126)</f>
        <v>833281.34</v>
      </c>
      <c r="J125" s="35">
        <f t="shared" ref="J125:AB125" si="128">SUM(J126)</f>
        <v>0</v>
      </c>
      <c r="K125" s="35">
        <f t="shared" si="128"/>
        <v>0</v>
      </c>
      <c r="L125" s="35">
        <f t="shared" si="128"/>
        <v>824458.81</v>
      </c>
      <c r="M125" s="35">
        <f t="shared" si="128"/>
        <v>0</v>
      </c>
      <c r="N125" s="35">
        <f t="shared" si="128"/>
        <v>824458.81</v>
      </c>
      <c r="O125" s="28">
        <f t="shared" si="128"/>
        <v>0</v>
      </c>
      <c r="P125" s="28">
        <f t="shared" si="128"/>
        <v>0</v>
      </c>
      <c r="Q125" s="28">
        <f t="shared" si="128"/>
        <v>0</v>
      </c>
      <c r="R125" s="28">
        <f t="shared" si="128"/>
        <v>0</v>
      </c>
      <c r="S125" s="28">
        <f t="shared" si="128"/>
        <v>0</v>
      </c>
      <c r="T125" s="28">
        <f t="shared" si="128"/>
        <v>0</v>
      </c>
      <c r="U125" s="28">
        <f t="shared" si="128"/>
        <v>0</v>
      </c>
      <c r="V125" s="28">
        <f t="shared" si="128"/>
        <v>0</v>
      </c>
      <c r="W125" s="28">
        <f t="shared" si="128"/>
        <v>0</v>
      </c>
      <c r="X125" s="28">
        <f t="shared" si="128"/>
        <v>0</v>
      </c>
      <c r="Y125" s="28">
        <f t="shared" si="128"/>
        <v>0</v>
      </c>
      <c r="Z125" s="28">
        <f t="shared" si="128"/>
        <v>0</v>
      </c>
      <c r="AA125" s="28">
        <f t="shared" si="128"/>
        <v>0</v>
      </c>
      <c r="AB125" s="28">
        <f t="shared" si="128"/>
        <v>0</v>
      </c>
    </row>
    <row r="126" spans="1:28" ht="31.5" outlineLevel="4">
      <c r="A126" s="2" t="s">
        <v>27</v>
      </c>
      <c r="B126" s="23" t="s">
        <v>64</v>
      </c>
      <c r="C126" s="23" t="s">
        <v>66</v>
      </c>
      <c r="D126" s="23" t="s">
        <v>28</v>
      </c>
      <c r="E126" s="23" t="s">
        <v>2</v>
      </c>
      <c r="F126" s="23"/>
      <c r="G126" s="24">
        <f>SUM(G127:G131)</f>
        <v>833281.34</v>
      </c>
      <c r="H126" s="24">
        <f>SUM(H127:H131)</f>
        <v>0</v>
      </c>
      <c r="I126" s="35">
        <f>SUM(I127:I131)</f>
        <v>833281.34</v>
      </c>
      <c r="J126" s="35">
        <f t="shared" ref="J126:AB126" si="129">SUM(J127:J131)</f>
        <v>0</v>
      </c>
      <c r="K126" s="35">
        <f t="shared" si="129"/>
        <v>0</v>
      </c>
      <c r="L126" s="35">
        <f t="shared" si="129"/>
        <v>824458.81</v>
      </c>
      <c r="M126" s="35">
        <f t="shared" si="129"/>
        <v>0</v>
      </c>
      <c r="N126" s="35">
        <f t="shared" si="129"/>
        <v>824458.81</v>
      </c>
      <c r="O126" s="28">
        <f t="shared" si="129"/>
        <v>0</v>
      </c>
      <c r="P126" s="28">
        <f t="shared" si="129"/>
        <v>0</v>
      </c>
      <c r="Q126" s="28">
        <f t="shared" si="129"/>
        <v>0</v>
      </c>
      <c r="R126" s="28">
        <f t="shared" si="129"/>
        <v>0</v>
      </c>
      <c r="S126" s="28">
        <f t="shared" si="129"/>
        <v>0</v>
      </c>
      <c r="T126" s="28">
        <f t="shared" si="129"/>
        <v>0</v>
      </c>
      <c r="U126" s="28">
        <f t="shared" si="129"/>
        <v>0</v>
      </c>
      <c r="V126" s="28">
        <f t="shared" si="129"/>
        <v>0</v>
      </c>
      <c r="W126" s="28">
        <f t="shared" si="129"/>
        <v>0</v>
      </c>
      <c r="X126" s="28">
        <f t="shared" si="129"/>
        <v>0</v>
      </c>
      <c r="Y126" s="28">
        <f t="shared" si="129"/>
        <v>0</v>
      </c>
      <c r="Z126" s="28">
        <f t="shared" si="129"/>
        <v>0</v>
      </c>
      <c r="AA126" s="28">
        <f t="shared" si="129"/>
        <v>0</v>
      </c>
      <c r="AB126" s="28">
        <f t="shared" si="129"/>
        <v>0</v>
      </c>
    </row>
    <row r="127" spans="1:28" outlineLevel="5">
      <c r="A127" s="2" t="s">
        <v>29</v>
      </c>
      <c r="B127" s="23" t="s">
        <v>64</v>
      </c>
      <c r="C127" s="23" t="s">
        <v>66</v>
      </c>
      <c r="D127" s="23" t="s">
        <v>28</v>
      </c>
      <c r="E127" s="23" t="s">
        <v>30</v>
      </c>
      <c r="F127" s="23"/>
      <c r="G127" s="24">
        <f>SUM(I127:K127)-H127</f>
        <v>92393.29</v>
      </c>
      <c r="H127" s="24"/>
      <c r="I127" s="35">
        <v>92393.29</v>
      </c>
      <c r="J127" s="8">
        <f>SUM(Q127)</f>
        <v>0</v>
      </c>
      <c r="K127" s="9">
        <f>SUM(S127+U127+W127+Y127+AA127)</f>
        <v>0</v>
      </c>
      <c r="L127" s="36">
        <f>SUM(N127:P127)-M127</f>
        <v>83570.759999999995</v>
      </c>
      <c r="M127" s="37"/>
      <c r="N127" s="36">
        <v>83570.759999999995</v>
      </c>
      <c r="O127" s="8">
        <f>SUM(R127)</f>
        <v>0</v>
      </c>
      <c r="P127" s="9">
        <f>SUM(T127+V127+X127+Z127+AB127)</f>
        <v>0</v>
      </c>
      <c r="Q127" s="9"/>
      <c r="R127" s="9"/>
      <c r="S127" s="9"/>
      <c r="T127" s="9"/>
      <c r="U127" s="9"/>
      <c r="V127" s="9"/>
      <c r="W127" s="9"/>
      <c r="X127" s="9"/>
      <c r="Y127" s="9"/>
      <c r="Z127" s="9"/>
      <c r="AA127" s="9"/>
      <c r="AB127" s="9"/>
    </row>
    <row r="128" spans="1:28" ht="31.5" outlineLevel="5">
      <c r="A128" s="2" t="s">
        <v>71</v>
      </c>
      <c r="B128" s="23" t="s">
        <v>64</v>
      </c>
      <c r="C128" s="23" t="s">
        <v>66</v>
      </c>
      <c r="D128" s="23" t="s">
        <v>28</v>
      </c>
      <c r="E128" s="23" t="s">
        <v>72</v>
      </c>
      <c r="F128" s="23"/>
      <c r="G128" s="24">
        <f>SUM(I128:K128)-H128</f>
        <v>328252</v>
      </c>
      <c r="H128" s="24"/>
      <c r="I128" s="35">
        <v>328252</v>
      </c>
      <c r="J128" s="8">
        <f>SUM(Q128)</f>
        <v>0</v>
      </c>
      <c r="K128" s="9">
        <f>SUM(S128+U128+W128+Y128+AA128)</f>
        <v>0</v>
      </c>
      <c r="L128" s="36">
        <f>SUM(N128:P128)-M128</f>
        <v>328252</v>
      </c>
      <c r="M128" s="37"/>
      <c r="N128" s="36">
        <v>328252</v>
      </c>
      <c r="O128" s="8">
        <f>SUM(R128)</f>
        <v>0</v>
      </c>
      <c r="P128" s="9">
        <f>SUM(T128+V128+X128+Z128+AB128)</f>
        <v>0</v>
      </c>
      <c r="Q128" s="9"/>
      <c r="R128" s="9"/>
      <c r="S128" s="9"/>
      <c r="T128" s="9"/>
      <c r="U128" s="9"/>
      <c r="V128" s="9"/>
      <c r="W128" s="9"/>
      <c r="X128" s="9"/>
      <c r="Y128" s="9"/>
      <c r="Z128" s="9"/>
      <c r="AA128" s="9"/>
      <c r="AB128" s="9"/>
    </row>
    <row r="129" spans="1:28" outlineLevel="5">
      <c r="A129" s="2" t="s">
        <v>37</v>
      </c>
      <c r="B129" s="23" t="s">
        <v>64</v>
      </c>
      <c r="C129" s="23" t="s">
        <v>66</v>
      </c>
      <c r="D129" s="23" t="s">
        <v>28</v>
      </c>
      <c r="E129" s="23" t="s">
        <v>38</v>
      </c>
      <c r="F129" s="23"/>
      <c r="G129" s="24">
        <f>SUM(I129:K129)-H129</f>
        <v>288618.62</v>
      </c>
      <c r="H129" s="24"/>
      <c r="I129" s="35">
        <v>288618.62</v>
      </c>
      <c r="J129" s="8">
        <f>SUM(Q129)</f>
        <v>0</v>
      </c>
      <c r="K129" s="9">
        <f>SUM(S129+U129+W129+Y129+AA129)</f>
        <v>0</v>
      </c>
      <c r="L129" s="36">
        <f>SUM(N129:P129)-M129</f>
        <v>288618.62</v>
      </c>
      <c r="M129" s="37"/>
      <c r="N129" s="36">
        <v>288618.62</v>
      </c>
      <c r="O129" s="8">
        <f>SUM(R129)</f>
        <v>0</v>
      </c>
      <c r="P129" s="9">
        <f>SUM(T129+V129+X129+Z129+AB129)</f>
        <v>0</v>
      </c>
      <c r="Q129" s="9"/>
      <c r="R129" s="9"/>
      <c r="S129" s="9"/>
      <c r="T129" s="9"/>
      <c r="U129" s="9"/>
      <c r="V129" s="9"/>
      <c r="W129" s="9"/>
      <c r="X129" s="9"/>
      <c r="Y129" s="9"/>
      <c r="Z129" s="9"/>
      <c r="AA129" s="9"/>
      <c r="AB129" s="9"/>
    </row>
    <row r="130" spans="1:28" outlineLevel="5">
      <c r="A130" s="2"/>
      <c r="B130" s="23"/>
      <c r="C130" s="23"/>
      <c r="D130" s="23"/>
      <c r="E130" s="23"/>
      <c r="F130" s="23"/>
      <c r="G130" s="24">
        <f>SUM(I130:K130)-H130</f>
        <v>71905.88</v>
      </c>
      <c r="H130" s="24"/>
      <c r="I130" s="35">
        <v>71905.88</v>
      </c>
      <c r="J130" s="8">
        <f>SUM(Q130)</f>
        <v>0</v>
      </c>
      <c r="K130" s="9">
        <f>SUM(S130+U130+W130+Y130+AA130)</f>
        <v>0</v>
      </c>
      <c r="L130" s="36">
        <f>SUM(N130:P130)-M130</f>
        <v>71905.88</v>
      </c>
      <c r="M130" s="37"/>
      <c r="N130" s="36">
        <v>71905.88</v>
      </c>
      <c r="O130" s="8">
        <f>SUM(R130)</f>
        <v>0</v>
      </c>
      <c r="P130" s="9">
        <f>SUM(T130+V130+X130+Z130+AB130)</f>
        <v>0</v>
      </c>
      <c r="Q130" s="9"/>
      <c r="R130" s="9"/>
      <c r="S130" s="9"/>
      <c r="T130" s="9"/>
      <c r="U130" s="9"/>
      <c r="V130" s="9"/>
      <c r="W130" s="9"/>
      <c r="X130" s="9"/>
      <c r="Y130" s="9"/>
      <c r="Z130" s="9"/>
      <c r="AA130" s="9"/>
      <c r="AB130" s="9"/>
    </row>
    <row r="131" spans="1:28" ht="47.25" outlineLevel="5">
      <c r="A131" s="2" t="s">
        <v>31</v>
      </c>
      <c r="B131" s="23" t="s">
        <v>64</v>
      </c>
      <c r="C131" s="23" t="s">
        <v>66</v>
      </c>
      <c r="D131" s="23" t="s">
        <v>28</v>
      </c>
      <c r="E131" s="23" t="s">
        <v>32</v>
      </c>
      <c r="F131" s="23"/>
      <c r="G131" s="24">
        <f>SUM(I131:K131)-H131</f>
        <v>52111.55</v>
      </c>
      <c r="H131" s="24"/>
      <c r="I131" s="35">
        <v>52111.55</v>
      </c>
      <c r="J131" s="8">
        <f>SUM(Q131)</f>
        <v>0</v>
      </c>
      <c r="K131" s="9">
        <f>SUM(S131+U131+W131+Y131+AA131)</f>
        <v>0</v>
      </c>
      <c r="L131" s="36">
        <f>SUM(N131:P131)-M131</f>
        <v>52111.55</v>
      </c>
      <c r="M131" s="37"/>
      <c r="N131" s="36">
        <v>52111.55</v>
      </c>
      <c r="O131" s="8">
        <f>SUM(R131)</f>
        <v>0</v>
      </c>
      <c r="P131" s="9">
        <f>SUM(T131+V131+X131+Z131+AB131)</f>
        <v>0</v>
      </c>
      <c r="Q131" s="9"/>
      <c r="R131" s="9"/>
      <c r="S131" s="9"/>
      <c r="T131" s="9"/>
      <c r="U131" s="9"/>
      <c r="V131" s="9"/>
      <c r="W131" s="9"/>
      <c r="X131" s="9"/>
      <c r="Y131" s="9"/>
      <c r="Z131" s="9"/>
      <c r="AA131" s="9"/>
      <c r="AB131" s="9"/>
    </row>
    <row r="132" spans="1:28" outlineLevel="3">
      <c r="A132" s="2" t="s">
        <v>41</v>
      </c>
      <c r="B132" s="23" t="s">
        <v>64</v>
      </c>
      <c r="C132" s="23" t="s">
        <v>66</v>
      </c>
      <c r="D132" s="23" t="s">
        <v>42</v>
      </c>
      <c r="E132" s="23" t="s">
        <v>2</v>
      </c>
      <c r="F132" s="23"/>
      <c r="G132" s="24">
        <f t="shared" ref="G132:I133" si="130">SUM(G133)</f>
        <v>2094</v>
      </c>
      <c r="H132" s="24">
        <f t="shared" si="130"/>
        <v>0</v>
      </c>
      <c r="I132" s="35">
        <f t="shared" si="130"/>
        <v>2094</v>
      </c>
      <c r="J132" s="35">
        <f t="shared" ref="J132:AB133" si="131">SUM(J133)</f>
        <v>0</v>
      </c>
      <c r="K132" s="35">
        <f t="shared" si="131"/>
        <v>0</v>
      </c>
      <c r="L132" s="35">
        <f t="shared" si="131"/>
        <v>2094</v>
      </c>
      <c r="M132" s="35">
        <f t="shared" si="131"/>
        <v>0</v>
      </c>
      <c r="N132" s="35">
        <f t="shared" si="131"/>
        <v>2094</v>
      </c>
      <c r="O132" s="28">
        <f t="shared" si="131"/>
        <v>0</v>
      </c>
      <c r="P132" s="28">
        <f t="shared" si="131"/>
        <v>0</v>
      </c>
      <c r="Q132" s="28">
        <f t="shared" si="131"/>
        <v>0</v>
      </c>
      <c r="R132" s="28">
        <f t="shared" si="131"/>
        <v>0</v>
      </c>
      <c r="S132" s="28">
        <f t="shared" si="131"/>
        <v>0</v>
      </c>
      <c r="T132" s="28">
        <f t="shared" si="131"/>
        <v>0</v>
      </c>
      <c r="U132" s="28">
        <f t="shared" si="131"/>
        <v>0</v>
      </c>
      <c r="V132" s="28">
        <f t="shared" si="131"/>
        <v>0</v>
      </c>
      <c r="W132" s="28">
        <f t="shared" si="131"/>
        <v>0</v>
      </c>
      <c r="X132" s="28">
        <f t="shared" si="131"/>
        <v>0</v>
      </c>
      <c r="Y132" s="28">
        <f t="shared" si="131"/>
        <v>0</v>
      </c>
      <c r="Z132" s="28">
        <f t="shared" si="131"/>
        <v>0</v>
      </c>
      <c r="AA132" s="28">
        <f t="shared" si="131"/>
        <v>0</v>
      </c>
      <c r="AB132" s="28">
        <f t="shared" si="131"/>
        <v>0</v>
      </c>
    </row>
    <row r="133" spans="1:28" outlineLevel="4">
      <c r="A133" s="2" t="s">
        <v>47</v>
      </c>
      <c r="B133" s="23" t="s">
        <v>64</v>
      </c>
      <c r="C133" s="23" t="s">
        <v>66</v>
      </c>
      <c r="D133" s="23" t="s">
        <v>48</v>
      </c>
      <c r="E133" s="23" t="s">
        <v>2</v>
      </c>
      <c r="F133" s="23"/>
      <c r="G133" s="24">
        <f t="shared" si="130"/>
        <v>2094</v>
      </c>
      <c r="H133" s="24">
        <f t="shared" si="130"/>
        <v>0</v>
      </c>
      <c r="I133" s="35">
        <f t="shared" si="130"/>
        <v>2094</v>
      </c>
      <c r="J133" s="35">
        <f t="shared" si="131"/>
        <v>0</v>
      </c>
      <c r="K133" s="35">
        <f t="shared" si="131"/>
        <v>0</v>
      </c>
      <c r="L133" s="35">
        <f t="shared" si="131"/>
        <v>2094</v>
      </c>
      <c r="M133" s="35">
        <f t="shared" si="131"/>
        <v>0</v>
      </c>
      <c r="N133" s="35">
        <f t="shared" si="131"/>
        <v>2094</v>
      </c>
      <c r="O133" s="28">
        <f t="shared" si="131"/>
        <v>0</v>
      </c>
      <c r="P133" s="28">
        <f t="shared" si="131"/>
        <v>0</v>
      </c>
      <c r="Q133" s="28">
        <f t="shared" si="131"/>
        <v>0</v>
      </c>
      <c r="R133" s="28">
        <f t="shared" si="131"/>
        <v>0</v>
      </c>
      <c r="S133" s="28">
        <f t="shared" si="131"/>
        <v>0</v>
      </c>
      <c r="T133" s="28">
        <f t="shared" si="131"/>
        <v>0</v>
      </c>
      <c r="U133" s="28">
        <f t="shared" si="131"/>
        <v>0</v>
      </c>
      <c r="V133" s="28">
        <f t="shared" si="131"/>
        <v>0</v>
      </c>
      <c r="W133" s="28">
        <f t="shared" si="131"/>
        <v>0</v>
      </c>
      <c r="X133" s="28">
        <f t="shared" si="131"/>
        <v>0</v>
      </c>
      <c r="Y133" s="28">
        <f t="shared" si="131"/>
        <v>0</v>
      </c>
      <c r="Z133" s="28">
        <f t="shared" si="131"/>
        <v>0</v>
      </c>
      <c r="AA133" s="28">
        <f t="shared" si="131"/>
        <v>0</v>
      </c>
      <c r="AB133" s="28">
        <f t="shared" si="131"/>
        <v>0</v>
      </c>
    </row>
    <row r="134" spans="1:28" outlineLevel="5">
      <c r="A134" s="2" t="s">
        <v>45</v>
      </c>
      <c r="B134" s="23" t="s">
        <v>64</v>
      </c>
      <c r="C134" s="23" t="s">
        <v>66</v>
      </c>
      <c r="D134" s="23" t="s">
        <v>48</v>
      </c>
      <c r="E134" s="23" t="s">
        <v>46</v>
      </c>
      <c r="F134" s="23"/>
      <c r="G134" s="24">
        <f>SUM(I134:K134)-H134</f>
        <v>2094</v>
      </c>
      <c r="H134" s="24"/>
      <c r="I134" s="35">
        <v>2094</v>
      </c>
      <c r="J134" s="8">
        <f>SUM(Q134)</f>
        <v>0</v>
      </c>
      <c r="K134" s="9">
        <f>SUM(S134+U134+W134+Y134+AA134)</f>
        <v>0</v>
      </c>
      <c r="L134" s="36">
        <f>SUM(N134:P134)-M134</f>
        <v>2094</v>
      </c>
      <c r="M134" s="37"/>
      <c r="N134" s="36">
        <v>2094</v>
      </c>
      <c r="O134" s="8">
        <f>SUM(R134)</f>
        <v>0</v>
      </c>
      <c r="P134" s="9">
        <f>SUM(T134+V134+X134+Z134+AB134)</f>
        <v>0</v>
      </c>
      <c r="Q134" s="9"/>
      <c r="R134" s="9"/>
      <c r="S134" s="9"/>
      <c r="T134" s="9"/>
      <c r="U134" s="9"/>
      <c r="V134" s="9"/>
      <c r="W134" s="9"/>
      <c r="X134" s="9"/>
      <c r="Y134" s="9"/>
      <c r="Z134" s="9"/>
      <c r="AA134" s="9"/>
      <c r="AB134" s="9"/>
    </row>
    <row r="135" spans="1:28" s="7" customFormat="1" ht="63" outlineLevel="2">
      <c r="A135" s="6" t="s">
        <v>73</v>
      </c>
      <c r="B135" s="48" t="s">
        <v>64</v>
      </c>
      <c r="C135" s="48" t="s">
        <v>74</v>
      </c>
      <c r="D135" s="48" t="s">
        <v>2</v>
      </c>
      <c r="E135" s="48" t="s">
        <v>2</v>
      </c>
      <c r="F135" s="48"/>
      <c r="G135" s="49">
        <f t="shared" ref="G135:I136" si="132">SUM(G136)</f>
        <v>75000</v>
      </c>
      <c r="H135" s="49">
        <f t="shared" si="132"/>
        <v>0</v>
      </c>
      <c r="I135" s="50">
        <f t="shared" si="132"/>
        <v>75000</v>
      </c>
      <c r="J135" s="50">
        <f t="shared" ref="J135:AB136" si="133">SUM(J136)</f>
        <v>0</v>
      </c>
      <c r="K135" s="50">
        <f t="shared" si="133"/>
        <v>0</v>
      </c>
      <c r="L135" s="50">
        <f t="shared" si="133"/>
        <v>74876.489999999991</v>
      </c>
      <c r="M135" s="50">
        <f t="shared" si="133"/>
        <v>0</v>
      </c>
      <c r="N135" s="50">
        <f t="shared" si="133"/>
        <v>74876.489999999991</v>
      </c>
      <c r="O135" s="51">
        <f t="shared" si="133"/>
        <v>0</v>
      </c>
      <c r="P135" s="51">
        <f t="shared" si="133"/>
        <v>0</v>
      </c>
      <c r="Q135" s="51">
        <f t="shared" si="133"/>
        <v>0</v>
      </c>
      <c r="R135" s="51">
        <f t="shared" si="133"/>
        <v>0</v>
      </c>
      <c r="S135" s="51">
        <f t="shared" si="133"/>
        <v>0</v>
      </c>
      <c r="T135" s="51">
        <f t="shared" si="133"/>
        <v>0</v>
      </c>
      <c r="U135" s="51">
        <f t="shared" si="133"/>
        <v>0</v>
      </c>
      <c r="V135" s="51">
        <f t="shared" si="133"/>
        <v>0</v>
      </c>
      <c r="W135" s="51">
        <f t="shared" si="133"/>
        <v>0</v>
      </c>
      <c r="X135" s="51">
        <f t="shared" si="133"/>
        <v>0</v>
      </c>
      <c r="Y135" s="51">
        <f t="shared" si="133"/>
        <v>0</v>
      </c>
      <c r="Z135" s="51">
        <f t="shared" si="133"/>
        <v>0</v>
      </c>
      <c r="AA135" s="51">
        <f t="shared" si="133"/>
        <v>0</v>
      </c>
      <c r="AB135" s="51">
        <f t="shared" si="133"/>
        <v>0</v>
      </c>
    </row>
    <row r="136" spans="1:28" ht="47.25" outlineLevel="3">
      <c r="A136" s="2" t="s">
        <v>25</v>
      </c>
      <c r="B136" s="23" t="s">
        <v>64</v>
      </c>
      <c r="C136" s="23" t="s">
        <v>74</v>
      </c>
      <c r="D136" s="23" t="s">
        <v>26</v>
      </c>
      <c r="E136" s="23" t="s">
        <v>2</v>
      </c>
      <c r="F136" s="23"/>
      <c r="G136" s="24">
        <f t="shared" si="132"/>
        <v>75000</v>
      </c>
      <c r="H136" s="24">
        <f t="shared" si="132"/>
        <v>0</v>
      </c>
      <c r="I136" s="35">
        <f t="shared" si="132"/>
        <v>75000</v>
      </c>
      <c r="J136" s="35">
        <f t="shared" si="133"/>
        <v>0</v>
      </c>
      <c r="K136" s="35">
        <f t="shared" si="133"/>
        <v>0</v>
      </c>
      <c r="L136" s="35">
        <f t="shared" si="133"/>
        <v>74876.489999999991</v>
      </c>
      <c r="M136" s="35">
        <f t="shared" si="133"/>
        <v>0</v>
      </c>
      <c r="N136" s="35">
        <f t="shared" si="133"/>
        <v>74876.489999999991</v>
      </c>
      <c r="O136" s="28">
        <f t="shared" si="133"/>
        <v>0</v>
      </c>
      <c r="P136" s="28">
        <f t="shared" si="133"/>
        <v>0</v>
      </c>
      <c r="Q136" s="28">
        <f t="shared" si="133"/>
        <v>0</v>
      </c>
      <c r="R136" s="28">
        <f t="shared" si="133"/>
        <v>0</v>
      </c>
      <c r="S136" s="28">
        <f t="shared" si="133"/>
        <v>0</v>
      </c>
      <c r="T136" s="28">
        <f t="shared" si="133"/>
        <v>0</v>
      </c>
      <c r="U136" s="28">
        <f t="shared" si="133"/>
        <v>0</v>
      </c>
      <c r="V136" s="28">
        <f t="shared" si="133"/>
        <v>0</v>
      </c>
      <c r="W136" s="28">
        <f t="shared" si="133"/>
        <v>0</v>
      </c>
      <c r="X136" s="28">
        <f t="shared" si="133"/>
        <v>0</v>
      </c>
      <c r="Y136" s="28">
        <f t="shared" si="133"/>
        <v>0</v>
      </c>
      <c r="Z136" s="28">
        <f t="shared" si="133"/>
        <v>0</v>
      </c>
      <c r="AA136" s="28">
        <f t="shared" si="133"/>
        <v>0</v>
      </c>
      <c r="AB136" s="28">
        <f t="shared" si="133"/>
        <v>0</v>
      </c>
    </row>
    <row r="137" spans="1:28" ht="31.5" outlineLevel="4">
      <c r="A137" s="2" t="s">
        <v>27</v>
      </c>
      <c r="B137" s="23" t="s">
        <v>64</v>
      </c>
      <c r="C137" s="23" t="s">
        <v>74</v>
      </c>
      <c r="D137" s="23" t="s">
        <v>28</v>
      </c>
      <c r="E137" s="23" t="s">
        <v>2</v>
      </c>
      <c r="F137" s="23"/>
      <c r="G137" s="24">
        <f>SUM(G138:G139)</f>
        <v>75000</v>
      </c>
      <c r="H137" s="24">
        <f t="shared" ref="H137:AB137" si="134">SUM(H138:H139)</f>
        <v>0</v>
      </c>
      <c r="I137" s="24">
        <f t="shared" si="134"/>
        <v>75000</v>
      </c>
      <c r="J137" s="24">
        <f t="shared" si="134"/>
        <v>0</v>
      </c>
      <c r="K137" s="24">
        <f t="shared" si="134"/>
        <v>0</v>
      </c>
      <c r="L137" s="24">
        <f t="shared" si="134"/>
        <v>74876.489999999991</v>
      </c>
      <c r="M137" s="24">
        <f t="shared" si="134"/>
        <v>0</v>
      </c>
      <c r="N137" s="24">
        <f t="shared" si="134"/>
        <v>74876.489999999991</v>
      </c>
      <c r="O137" s="24">
        <f t="shared" si="134"/>
        <v>0</v>
      </c>
      <c r="P137" s="24">
        <f t="shared" si="134"/>
        <v>0</v>
      </c>
      <c r="Q137" s="24">
        <f t="shared" si="134"/>
        <v>0</v>
      </c>
      <c r="R137" s="24">
        <f t="shared" si="134"/>
        <v>0</v>
      </c>
      <c r="S137" s="24">
        <f t="shared" si="134"/>
        <v>0</v>
      </c>
      <c r="T137" s="24">
        <f t="shared" si="134"/>
        <v>0</v>
      </c>
      <c r="U137" s="24">
        <f t="shared" si="134"/>
        <v>0</v>
      </c>
      <c r="V137" s="24">
        <f t="shared" si="134"/>
        <v>0</v>
      </c>
      <c r="W137" s="24">
        <f t="shared" si="134"/>
        <v>0</v>
      </c>
      <c r="X137" s="24">
        <f t="shared" si="134"/>
        <v>0</v>
      </c>
      <c r="Y137" s="24">
        <f t="shared" si="134"/>
        <v>0</v>
      </c>
      <c r="Z137" s="24">
        <f t="shared" si="134"/>
        <v>0</v>
      </c>
      <c r="AA137" s="24">
        <f t="shared" si="134"/>
        <v>0</v>
      </c>
      <c r="AB137" s="24">
        <f t="shared" si="134"/>
        <v>0</v>
      </c>
    </row>
    <row r="138" spans="1:28" outlineLevel="4">
      <c r="A138" s="2" t="s">
        <v>532</v>
      </c>
      <c r="B138" s="23" t="s">
        <v>64</v>
      </c>
      <c r="C138" s="23" t="s">
        <v>74</v>
      </c>
      <c r="D138" s="23" t="s">
        <v>28</v>
      </c>
      <c r="E138" s="23">
        <v>222</v>
      </c>
      <c r="F138" s="23"/>
      <c r="G138" s="24">
        <f>SUM(I138:K138)-H138</f>
        <v>15000</v>
      </c>
      <c r="H138" s="53"/>
      <c r="I138" s="25">
        <v>15000</v>
      </c>
      <c r="J138" s="10">
        <f>SUM(Q138)</f>
        <v>0</v>
      </c>
      <c r="K138" s="11">
        <f>SUM(S138+U138+W138+Y138+AA138)</f>
        <v>0</v>
      </c>
      <c r="L138" s="36">
        <f>SUM(N138:P138)-M138</f>
        <v>15000</v>
      </c>
      <c r="M138" s="55"/>
      <c r="N138" s="54">
        <v>15000</v>
      </c>
      <c r="O138" s="8">
        <f>SUM(R138)</f>
        <v>0</v>
      </c>
      <c r="P138" s="9">
        <f>SUM(T138+V138+X138+Z138+AB138)</f>
        <v>0</v>
      </c>
      <c r="Q138" s="28"/>
      <c r="R138" s="28"/>
      <c r="S138" s="28"/>
      <c r="T138" s="28"/>
      <c r="U138" s="28"/>
      <c r="V138" s="28"/>
      <c r="W138" s="28"/>
      <c r="X138" s="28"/>
      <c r="Y138" s="28"/>
      <c r="Z138" s="28"/>
      <c r="AA138" s="28"/>
      <c r="AB138" s="28"/>
    </row>
    <row r="139" spans="1:28" outlineLevel="5">
      <c r="A139" s="2" t="s">
        <v>37</v>
      </c>
      <c r="B139" s="23" t="s">
        <v>64</v>
      </c>
      <c r="C139" s="23" t="s">
        <v>74</v>
      </c>
      <c r="D139" s="23" t="s">
        <v>28</v>
      </c>
      <c r="E139" s="23" t="s">
        <v>38</v>
      </c>
      <c r="F139" s="23"/>
      <c r="G139" s="24">
        <f>SUM(I139:K139)-H139</f>
        <v>60000</v>
      </c>
      <c r="H139" s="53"/>
      <c r="I139" s="25">
        <v>60000</v>
      </c>
      <c r="J139" s="10">
        <f>SUM(Q139)</f>
        <v>0</v>
      </c>
      <c r="K139" s="11">
        <f>SUM(S139+U139+W139+Y139+AA139)</f>
        <v>0</v>
      </c>
      <c r="L139" s="36">
        <f>SUM(N139:P139)-M139</f>
        <v>59876.49</v>
      </c>
      <c r="M139" s="55"/>
      <c r="N139" s="54">
        <v>59876.49</v>
      </c>
      <c r="O139" s="8">
        <f>SUM(R139)</f>
        <v>0</v>
      </c>
      <c r="P139" s="9">
        <f>SUM(T139+V139+X139+Z139+AB139)</f>
        <v>0</v>
      </c>
      <c r="Q139" s="9"/>
      <c r="R139" s="9"/>
      <c r="S139" s="9"/>
      <c r="T139" s="9"/>
      <c r="U139" s="9"/>
      <c r="V139" s="9"/>
      <c r="W139" s="9"/>
      <c r="X139" s="9"/>
      <c r="Y139" s="9"/>
      <c r="Z139" s="9"/>
      <c r="AA139" s="9"/>
      <c r="AB139" s="9"/>
    </row>
    <row r="140" spans="1:28" ht="47.25" outlineLevel="5">
      <c r="A140" s="6" t="s">
        <v>75</v>
      </c>
      <c r="B140" s="48" t="s">
        <v>64</v>
      </c>
      <c r="C140" s="48">
        <v>1130109001</v>
      </c>
      <c r="D140" s="48" t="s">
        <v>2</v>
      </c>
      <c r="E140" s="48" t="s">
        <v>2</v>
      </c>
      <c r="F140" s="23"/>
      <c r="G140" s="50">
        <f>SUM(G141)</f>
        <v>32558.65</v>
      </c>
      <c r="H140" s="50">
        <f t="shared" ref="H140:AB142" si="135">SUM(H141)</f>
        <v>0</v>
      </c>
      <c r="I140" s="50">
        <f t="shared" si="135"/>
        <v>0</v>
      </c>
      <c r="J140" s="50">
        <f t="shared" si="135"/>
        <v>15098.45</v>
      </c>
      <c r="K140" s="50">
        <f t="shared" si="135"/>
        <v>17460.2</v>
      </c>
      <c r="L140" s="50">
        <f t="shared" si="135"/>
        <v>32558.65</v>
      </c>
      <c r="M140" s="50">
        <f t="shared" si="135"/>
        <v>0</v>
      </c>
      <c r="N140" s="50">
        <f t="shared" si="135"/>
        <v>0</v>
      </c>
      <c r="O140" s="50">
        <f t="shared" si="135"/>
        <v>15098.45</v>
      </c>
      <c r="P140" s="50">
        <f t="shared" si="135"/>
        <v>17460.2</v>
      </c>
      <c r="Q140" s="50">
        <f t="shared" si="135"/>
        <v>15098.45</v>
      </c>
      <c r="R140" s="50">
        <f t="shared" si="135"/>
        <v>15098.45</v>
      </c>
      <c r="S140" s="50">
        <f t="shared" si="135"/>
        <v>3477.3</v>
      </c>
      <c r="T140" s="50">
        <f t="shared" si="135"/>
        <v>3477.3</v>
      </c>
      <c r="U140" s="50">
        <f t="shared" si="135"/>
        <v>4753.6499999999996</v>
      </c>
      <c r="V140" s="50">
        <f t="shared" si="135"/>
        <v>4753.6499999999996</v>
      </c>
      <c r="W140" s="50">
        <f t="shared" si="135"/>
        <v>3695.05</v>
      </c>
      <c r="X140" s="50">
        <f t="shared" si="135"/>
        <v>3695.05</v>
      </c>
      <c r="Y140" s="50">
        <f t="shared" si="135"/>
        <v>3447.15</v>
      </c>
      <c r="Z140" s="50">
        <f t="shared" si="135"/>
        <v>3447.15</v>
      </c>
      <c r="AA140" s="50">
        <f t="shared" si="135"/>
        <v>2087.0500000000002</v>
      </c>
      <c r="AB140" s="51">
        <f t="shared" si="135"/>
        <v>2087.0500000000002</v>
      </c>
    </row>
    <row r="141" spans="1:28" outlineLevel="5">
      <c r="A141" s="2" t="s">
        <v>41</v>
      </c>
      <c r="B141" s="23" t="s">
        <v>64</v>
      </c>
      <c r="C141" s="23">
        <v>1130109001</v>
      </c>
      <c r="D141" s="23" t="s">
        <v>42</v>
      </c>
      <c r="E141" s="23" t="s">
        <v>2</v>
      </c>
      <c r="F141" s="23"/>
      <c r="G141" s="35">
        <f>SUM(G142)</f>
        <v>32558.65</v>
      </c>
      <c r="H141" s="35">
        <f t="shared" si="135"/>
        <v>0</v>
      </c>
      <c r="I141" s="35">
        <f t="shared" si="135"/>
        <v>0</v>
      </c>
      <c r="J141" s="35">
        <f t="shared" si="135"/>
        <v>15098.45</v>
      </c>
      <c r="K141" s="35">
        <f t="shared" si="135"/>
        <v>17460.2</v>
      </c>
      <c r="L141" s="35">
        <f t="shared" si="135"/>
        <v>32558.65</v>
      </c>
      <c r="M141" s="35">
        <f t="shared" si="135"/>
        <v>0</v>
      </c>
      <c r="N141" s="35">
        <f t="shared" si="135"/>
        <v>0</v>
      </c>
      <c r="O141" s="35">
        <f t="shared" si="135"/>
        <v>15098.45</v>
      </c>
      <c r="P141" s="35">
        <f t="shared" si="135"/>
        <v>17460.2</v>
      </c>
      <c r="Q141" s="35">
        <f t="shared" si="135"/>
        <v>15098.45</v>
      </c>
      <c r="R141" s="35">
        <f t="shared" si="135"/>
        <v>15098.45</v>
      </c>
      <c r="S141" s="35">
        <f t="shared" si="135"/>
        <v>3477.3</v>
      </c>
      <c r="T141" s="35">
        <f t="shared" si="135"/>
        <v>3477.3</v>
      </c>
      <c r="U141" s="35">
        <f t="shared" si="135"/>
        <v>4753.6499999999996</v>
      </c>
      <c r="V141" s="35">
        <f t="shared" si="135"/>
        <v>4753.6499999999996</v>
      </c>
      <c r="W141" s="35">
        <f t="shared" si="135"/>
        <v>3695.05</v>
      </c>
      <c r="X141" s="35">
        <f t="shared" si="135"/>
        <v>3695.05</v>
      </c>
      <c r="Y141" s="35">
        <f t="shared" si="135"/>
        <v>3447.15</v>
      </c>
      <c r="Z141" s="35">
        <f t="shared" si="135"/>
        <v>3447.15</v>
      </c>
      <c r="AA141" s="35">
        <f t="shared" si="135"/>
        <v>2087.0500000000002</v>
      </c>
      <c r="AB141" s="28">
        <f t="shared" si="135"/>
        <v>2087.0500000000002</v>
      </c>
    </row>
    <row r="142" spans="1:28" outlineLevel="5">
      <c r="A142" s="2" t="s">
        <v>49</v>
      </c>
      <c r="B142" s="23" t="s">
        <v>64</v>
      </c>
      <c r="C142" s="23">
        <v>1130109001</v>
      </c>
      <c r="D142" s="23" t="s">
        <v>50</v>
      </c>
      <c r="E142" s="23" t="s">
        <v>2</v>
      </c>
      <c r="F142" s="23"/>
      <c r="G142" s="35">
        <f>SUM(G143)</f>
        <v>32558.65</v>
      </c>
      <c r="H142" s="35">
        <f t="shared" si="135"/>
        <v>0</v>
      </c>
      <c r="I142" s="35">
        <f t="shared" si="135"/>
        <v>0</v>
      </c>
      <c r="J142" s="35">
        <f t="shared" si="135"/>
        <v>15098.45</v>
      </c>
      <c r="K142" s="35">
        <f t="shared" si="135"/>
        <v>17460.2</v>
      </c>
      <c r="L142" s="35">
        <f t="shared" si="135"/>
        <v>32558.65</v>
      </c>
      <c r="M142" s="35">
        <f t="shared" si="135"/>
        <v>0</v>
      </c>
      <c r="N142" s="35">
        <f t="shared" si="135"/>
        <v>0</v>
      </c>
      <c r="O142" s="35">
        <f t="shared" si="135"/>
        <v>15098.45</v>
      </c>
      <c r="P142" s="35">
        <f t="shared" si="135"/>
        <v>17460.2</v>
      </c>
      <c r="Q142" s="35">
        <f t="shared" si="135"/>
        <v>15098.45</v>
      </c>
      <c r="R142" s="35">
        <f t="shared" si="135"/>
        <v>15098.45</v>
      </c>
      <c r="S142" s="35">
        <f t="shared" si="135"/>
        <v>3477.3</v>
      </c>
      <c r="T142" s="35">
        <f t="shared" si="135"/>
        <v>3477.3</v>
      </c>
      <c r="U142" s="35">
        <f t="shared" si="135"/>
        <v>4753.6499999999996</v>
      </c>
      <c r="V142" s="35">
        <f t="shared" si="135"/>
        <v>4753.6499999999996</v>
      </c>
      <c r="W142" s="35">
        <f t="shared" si="135"/>
        <v>3695.05</v>
      </c>
      <c r="X142" s="35">
        <f t="shared" si="135"/>
        <v>3695.05</v>
      </c>
      <c r="Y142" s="35">
        <f t="shared" si="135"/>
        <v>3447.15</v>
      </c>
      <c r="Z142" s="35">
        <f t="shared" si="135"/>
        <v>3447.15</v>
      </c>
      <c r="AA142" s="35">
        <f t="shared" si="135"/>
        <v>2087.0500000000002</v>
      </c>
      <c r="AB142" s="28">
        <f t="shared" si="135"/>
        <v>2087.0500000000002</v>
      </c>
    </row>
    <row r="143" spans="1:28" ht="31.5" outlineLevel="5">
      <c r="A143" s="2" t="s">
        <v>77</v>
      </c>
      <c r="B143" s="23" t="s">
        <v>64</v>
      </c>
      <c r="C143" s="23">
        <v>1130109001</v>
      </c>
      <c r="D143" s="23" t="s">
        <v>50</v>
      </c>
      <c r="E143" s="23" t="s">
        <v>78</v>
      </c>
      <c r="F143" s="23"/>
      <c r="G143" s="24">
        <f>SUM(I143:K143)-H143</f>
        <v>32558.65</v>
      </c>
      <c r="H143" s="28"/>
      <c r="I143" s="70"/>
      <c r="J143" s="8">
        <f>SUM(Q143)</f>
        <v>15098.45</v>
      </c>
      <c r="K143" s="9">
        <f>SUM(S143+U143+W143+Y143+AA143)</f>
        <v>17460.2</v>
      </c>
      <c r="L143" s="36">
        <f>SUM(N143:P143)-M143</f>
        <v>32558.65</v>
      </c>
      <c r="M143" s="37"/>
      <c r="N143" s="28"/>
      <c r="O143" s="8">
        <f>SUM(R143)</f>
        <v>15098.45</v>
      </c>
      <c r="P143" s="9">
        <f>SUM(T143+V143+X143+Z143+AB143)</f>
        <v>17460.2</v>
      </c>
      <c r="Q143" s="9">
        <v>15098.45</v>
      </c>
      <c r="R143" s="9">
        <v>15098.45</v>
      </c>
      <c r="S143" s="9">
        <v>3477.3</v>
      </c>
      <c r="T143" s="9">
        <v>3477.3</v>
      </c>
      <c r="U143" s="9">
        <v>4753.6499999999996</v>
      </c>
      <c r="V143" s="9">
        <v>4753.6499999999996</v>
      </c>
      <c r="W143" s="9">
        <v>3695.05</v>
      </c>
      <c r="X143" s="9">
        <v>3695.05</v>
      </c>
      <c r="Y143" s="9">
        <v>3447.15</v>
      </c>
      <c r="Z143" s="9">
        <v>3447.15</v>
      </c>
      <c r="AA143" s="9">
        <v>2087.0500000000002</v>
      </c>
      <c r="AB143" s="9">
        <v>2087.0500000000002</v>
      </c>
    </row>
    <row r="144" spans="1:28" s="7" customFormat="1" ht="47.25" outlineLevel="2">
      <c r="A144" s="6" t="s">
        <v>75</v>
      </c>
      <c r="B144" s="48" t="s">
        <v>64</v>
      </c>
      <c r="C144" s="48" t="s">
        <v>76</v>
      </c>
      <c r="D144" s="48" t="s">
        <v>2</v>
      </c>
      <c r="E144" s="48" t="s">
        <v>2</v>
      </c>
      <c r="F144" s="48"/>
      <c r="G144" s="49">
        <f t="shared" ref="G144:I146" si="136">SUM(G145)</f>
        <v>32558.65</v>
      </c>
      <c r="H144" s="71">
        <f t="shared" si="136"/>
        <v>0</v>
      </c>
      <c r="I144" s="72">
        <f t="shared" si="136"/>
        <v>32558.65</v>
      </c>
      <c r="J144" s="51">
        <f t="shared" ref="J144:AB145" si="137">SUM(J145)</f>
        <v>0</v>
      </c>
      <c r="K144" s="51">
        <f t="shared" si="137"/>
        <v>0</v>
      </c>
      <c r="L144" s="51">
        <f t="shared" si="137"/>
        <v>32558.65</v>
      </c>
      <c r="M144" s="51">
        <f t="shared" si="137"/>
        <v>0</v>
      </c>
      <c r="N144" s="51">
        <f t="shared" si="137"/>
        <v>32558.65</v>
      </c>
      <c r="O144" s="51">
        <f t="shared" si="137"/>
        <v>0</v>
      </c>
      <c r="P144" s="51">
        <f t="shared" si="137"/>
        <v>0</v>
      </c>
      <c r="Q144" s="51">
        <f t="shared" si="137"/>
        <v>0</v>
      </c>
      <c r="R144" s="51">
        <f t="shared" si="137"/>
        <v>0</v>
      </c>
      <c r="S144" s="51">
        <f t="shared" si="137"/>
        <v>0</v>
      </c>
      <c r="T144" s="51">
        <f t="shared" si="137"/>
        <v>0</v>
      </c>
      <c r="U144" s="51">
        <f t="shared" si="137"/>
        <v>0</v>
      </c>
      <c r="V144" s="51">
        <f t="shared" si="137"/>
        <v>0</v>
      </c>
      <c r="W144" s="51">
        <f t="shared" si="137"/>
        <v>0</v>
      </c>
      <c r="X144" s="51">
        <f t="shared" si="137"/>
        <v>0</v>
      </c>
      <c r="Y144" s="51">
        <f t="shared" si="137"/>
        <v>0</v>
      </c>
      <c r="Z144" s="51">
        <f t="shared" si="137"/>
        <v>0</v>
      </c>
      <c r="AA144" s="51">
        <f t="shared" si="137"/>
        <v>0</v>
      </c>
      <c r="AB144" s="51">
        <f t="shared" si="137"/>
        <v>0</v>
      </c>
    </row>
    <row r="145" spans="1:28" outlineLevel="3">
      <c r="A145" s="2" t="s">
        <v>41</v>
      </c>
      <c r="B145" s="23" t="s">
        <v>64</v>
      </c>
      <c r="C145" s="23" t="s">
        <v>76</v>
      </c>
      <c r="D145" s="23" t="s">
        <v>42</v>
      </c>
      <c r="E145" s="23" t="s">
        <v>2</v>
      </c>
      <c r="F145" s="23"/>
      <c r="G145" s="24">
        <f t="shared" si="136"/>
        <v>32558.65</v>
      </c>
      <c r="H145" s="24">
        <f t="shared" si="136"/>
        <v>0</v>
      </c>
      <c r="I145" s="35">
        <f t="shared" si="136"/>
        <v>32558.65</v>
      </c>
      <c r="J145" s="68">
        <f t="shared" si="137"/>
        <v>0</v>
      </c>
      <c r="K145" s="68">
        <f t="shared" si="137"/>
        <v>0</v>
      </c>
      <c r="L145" s="68">
        <f t="shared" si="137"/>
        <v>32558.65</v>
      </c>
      <c r="M145" s="68">
        <f t="shared" si="137"/>
        <v>0</v>
      </c>
      <c r="N145" s="68">
        <f t="shared" si="137"/>
        <v>32558.65</v>
      </c>
      <c r="O145" s="28">
        <f t="shared" si="137"/>
        <v>0</v>
      </c>
      <c r="P145" s="28">
        <f t="shared" si="137"/>
        <v>0</v>
      </c>
      <c r="Q145" s="28">
        <f t="shared" si="137"/>
        <v>0</v>
      </c>
      <c r="R145" s="28">
        <f t="shared" si="137"/>
        <v>0</v>
      </c>
      <c r="S145" s="28">
        <f t="shared" si="137"/>
        <v>0</v>
      </c>
      <c r="T145" s="28">
        <f t="shared" si="137"/>
        <v>0</v>
      </c>
      <c r="U145" s="28">
        <f t="shared" si="137"/>
        <v>0</v>
      </c>
      <c r="V145" s="28">
        <f t="shared" si="137"/>
        <v>0</v>
      </c>
      <c r="W145" s="28">
        <f t="shared" si="137"/>
        <v>0</v>
      </c>
      <c r="X145" s="28">
        <f t="shared" si="137"/>
        <v>0</v>
      </c>
      <c r="Y145" s="28">
        <f t="shared" si="137"/>
        <v>0</v>
      </c>
      <c r="Z145" s="28">
        <f t="shared" si="137"/>
        <v>0</v>
      </c>
      <c r="AA145" s="28">
        <f t="shared" si="137"/>
        <v>0</v>
      </c>
      <c r="AB145" s="28">
        <f t="shared" si="137"/>
        <v>0</v>
      </c>
    </row>
    <row r="146" spans="1:28" outlineLevel="4">
      <c r="A146" s="2" t="s">
        <v>49</v>
      </c>
      <c r="B146" s="23" t="s">
        <v>64</v>
      </c>
      <c r="C146" s="23" t="s">
        <v>76</v>
      </c>
      <c r="D146" s="23" t="s">
        <v>50</v>
      </c>
      <c r="E146" s="23" t="s">
        <v>2</v>
      </c>
      <c r="F146" s="23"/>
      <c r="G146" s="24">
        <f t="shared" si="136"/>
        <v>32558.65</v>
      </c>
      <c r="H146" s="24">
        <f t="shared" si="136"/>
        <v>0</v>
      </c>
      <c r="I146" s="35">
        <f t="shared" si="136"/>
        <v>32558.65</v>
      </c>
      <c r="J146" s="35">
        <f t="shared" ref="J146:AB146" si="138">SUM(J147)</f>
        <v>0</v>
      </c>
      <c r="K146" s="35">
        <f t="shared" si="138"/>
        <v>0</v>
      </c>
      <c r="L146" s="35">
        <f t="shared" si="138"/>
        <v>32558.65</v>
      </c>
      <c r="M146" s="35">
        <f t="shared" si="138"/>
        <v>0</v>
      </c>
      <c r="N146" s="35">
        <f t="shared" si="138"/>
        <v>32558.65</v>
      </c>
      <c r="O146" s="28">
        <f t="shared" si="138"/>
        <v>0</v>
      </c>
      <c r="P146" s="28">
        <f t="shared" si="138"/>
        <v>0</v>
      </c>
      <c r="Q146" s="28">
        <f t="shared" si="138"/>
        <v>0</v>
      </c>
      <c r="R146" s="28">
        <f t="shared" si="138"/>
        <v>0</v>
      </c>
      <c r="S146" s="28">
        <f t="shared" si="138"/>
        <v>0</v>
      </c>
      <c r="T146" s="28">
        <f t="shared" si="138"/>
        <v>0</v>
      </c>
      <c r="U146" s="28">
        <f t="shared" si="138"/>
        <v>0</v>
      </c>
      <c r="V146" s="28">
        <f t="shared" si="138"/>
        <v>0</v>
      </c>
      <c r="W146" s="28">
        <f t="shared" si="138"/>
        <v>0</v>
      </c>
      <c r="X146" s="28">
        <f t="shared" si="138"/>
        <v>0</v>
      </c>
      <c r="Y146" s="28">
        <f t="shared" si="138"/>
        <v>0</v>
      </c>
      <c r="Z146" s="28">
        <f t="shared" si="138"/>
        <v>0</v>
      </c>
      <c r="AA146" s="28">
        <f t="shared" si="138"/>
        <v>0</v>
      </c>
      <c r="AB146" s="28">
        <f t="shared" si="138"/>
        <v>0</v>
      </c>
    </row>
    <row r="147" spans="1:28" ht="31.5" outlineLevel="5">
      <c r="A147" s="2" t="s">
        <v>77</v>
      </c>
      <c r="B147" s="23" t="s">
        <v>64</v>
      </c>
      <c r="C147" s="23" t="s">
        <v>76</v>
      </c>
      <c r="D147" s="23" t="s">
        <v>50</v>
      </c>
      <c r="E147" s="23" t="s">
        <v>78</v>
      </c>
      <c r="F147" s="23"/>
      <c r="G147" s="24">
        <f>SUM(I147:K147)-H147</f>
        <v>32558.65</v>
      </c>
      <c r="H147" s="24"/>
      <c r="I147" s="25">
        <v>32558.65</v>
      </c>
      <c r="J147" s="10">
        <f>SUM(Q147)</f>
        <v>0</v>
      </c>
      <c r="K147" s="11">
        <f>SUM(S147+U147+W147+Y147+AA147)</f>
        <v>0</v>
      </c>
      <c r="L147" s="54">
        <f>SUM(N147:P147)-M147</f>
        <v>32558.65</v>
      </c>
      <c r="M147" s="55"/>
      <c r="N147" s="54">
        <v>32558.65</v>
      </c>
      <c r="O147" s="10">
        <f>SUM(R147)</f>
        <v>0</v>
      </c>
      <c r="P147" s="11">
        <f>SUM(T147+V147+X147+Z147+AB147)</f>
        <v>0</v>
      </c>
      <c r="Q147" s="11"/>
      <c r="R147" s="11"/>
      <c r="S147" s="11"/>
      <c r="T147" s="11"/>
      <c r="U147" s="11"/>
      <c r="V147" s="11"/>
      <c r="W147" s="11"/>
      <c r="X147" s="11"/>
      <c r="Y147" s="11"/>
      <c r="Z147" s="11"/>
      <c r="AA147" s="11"/>
      <c r="AB147" s="11"/>
    </row>
    <row r="148" spans="1:28" ht="118.5" customHeight="1" outlineLevel="5">
      <c r="A148" s="5" t="s">
        <v>513</v>
      </c>
      <c r="B148" s="48" t="s">
        <v>64</v>
      </c>
      <c r="C148" s="48">
        <v>1130202011</v>
      </c>
      <c r="D148" s="48" t="s">
        <v>2</v>
      </c>
      <c r="E148" s="48" t="s">
        <v>2</v>
      </c>
      <c r="F148" s="23"/>
      <c r="G148" s="49">
        <f>SUM(G149)</f>
        <v>240337.57</v>
      </c>
      <c r="H148" s="49">
        <f t="shared" ref="H148:AB150" si="139">SUM(H149)</f>
        <v>0</v>
      </c>
      <c r="I148" s="49">
        <f t="shared" si="139"/>
        <v>0</v>
      </c>
      <c r="J148" s="49">
        <f t="shared" si="139"/>
        <v>0</v>
      </c>
      <c r="K148" s="49">
        <f t="shared" si="139"/>
        <v>240337.57</v>
      </c>
      <c r="L148" s="49">
        <f t="shared" si="139"/>
        <v>207718.56000000003</v>
      </c>
      <c r="M148" s="49">
        <f t="shared" si="139"/>
        <v>0</v>
      </c>
      <c r="N148" s="49">
        <f t="shared" si="139"/>
        <v>0</v>
      </c>
      <c r="O148" s="49">
        <f t="shared" si="139"/>
        <v>0</v>
      </c>
      <c r="P148" s="49">
        <f t="shared" si="139"/>
        <v>207718.56000000003</v>
      </c>
      <c r="Q148" s="49">
        <f t="shared" si="139"/>
        <v>0</v>
      </c>
      <c r="R148" s="49">
        <f t="shared" si="139"/>
        <v>0</v>
      </c>
      <c r="S148" s="49">
        <f t="shared" si="139"/>
        <v>44337.57</v>
      </c>
      <c r="T148" s="49">
        <f t="shared" si="139"/>
        <v>44179.360000000001</v>
      </c>
      <c r="U148" s="49">
        <f t="shared" si="139"/>
        <v>56000</v>
      </c>
      <c r="V148" s="49">
        <f t="shared" si="139"/>
        <v>37591.199999999997</v>
      </c>
      <c r="W148" s="49">
        <f t="shared" si="139"/>
        <v>50000</v>
      </c>
      <c r="X148" s="49">
        <f t="shared" si="139"/>
        <v>49586.080000000002</v>
      </c>
      <c r="Y148" s="49">
        <f t="shared" si="139"/>
        <v>40000</v>
      </c>
      <c r="Z148" s="49">
        <f t="shared" si="139"/>
        <v>38613.599999999999</v>
      </c>
      <c r="AA148" s="49">
        <f t="shared" si="139"/>
        <v>50000</v>
      </c>
      <c r="AB148" s="49">
        <f t="shared" si="139"/>
        <v>37748.32</v>
      </c>
    </row>
    <row r="149" spans="1:28" ht="47.25" outlineLevel="5">
      <c r="A149" s="2" t="s">
        <v>25</v>
      </c>
      <c r="B149" s="23" t="s">
        <v>64</v>
      </c>
      <c r="C149" s="23">
        <v>1130202011</v>
      </c>
      <c r="D149" s="23" t="s">
        <v>26</v>
      </c>
      <c r="E149" s="23" t="s">
        <v>2</v>
      </c>
      <c r="F149" s="23"/>
      <c r="G149" s="24">
        <f>SUM(G150)</f>
        <v>240337.57</v>
      </c>
      <c r="H149" s="24">
        <f t="shared" si="139"/>
        <v>0</v>
      </c>
      <c r="I149" s="24">
        <f t="shared" si="139"/>
        <v>0</v>
      </c>
      <c r="J149" s="24">
        <f t="shared" si="139"/>
        <v>0</v>
      </c>
      <c r="K149" s="24">
        <f t="shared" si="139"/>
        <v>240337.57</v>
      </c>
      <c r="L149" s="24">
        <f t="shared" si="139"/>
        <v>207718.56000000003</v>
      </c>
      <c r="M149" s="24">
        <f t="shared" si="139"/>
        <v>0</v>
      </c>
      <c r="N149" s="24">
        <f t="shared" si="139"/>
        <v>0</v>
      </c>
      <c r="O149" s="24">
        <f t="shared" si="139"/>
        <v>0</v>
      </c>
      <c r="P149" s="24">
        <f t="shared" si="139"/>
        <v>207718.56000000003</v>
      </c>
      <c r="Q149" s="24">
        <f t="shared" si="139"/>
        <v>0</v>
      </c>
      <c r="R149" s="24">
        <f t="shared" si="139"/>
        <v>0</v>
      </c>
      <c r="S149" s="24">
        <f>SUM(S150)</f>
        <v>44337.57</v>
      </c>
      <c r="T149" s="24">
        <f t="shared" si="139"/>
        <v>44179.360000000001</v>
      </c>
      <c r="U149" s="24">
        <f t="shared" si="139"/>
        <v>56000</v>
      </c>
      <c r="V149" s="24">
        <f t="shared" si="139"/>
        <v>37591.199999999997</v>
      </c>
      <c r="W149" s="24">
        <f t="shared" si="139"/>
        <v>50000</v>
      </c>
      <c r="X149" s="24">
        <f t="shared" si="139"/>
        <v>49586.080000000002</v>
      </c>
      <c r="Y149" s="24">
        <f t="shared" si="139"/>
        <v>40000</v>
      </c>
      <c r="Z149" s="24">
        <f t="shared" si="139"/>
        <v>38613.599999999999</v>
      </c>
      <c r="AA149" s="24">
        <f t="shared" si="139"/>
        <v>50000</v>
      </c>
      <c r="AB149" s="24">
        <f t="shared" si="139"/>
        <v>37748.32</v>
      </c>
    </row>
    <row r="150" spans="1:28" ht="31.5" outlineLevel="5">
      <c r="A150" s="2" t="s">
        <v>27</v>
      </c>
      <c r="B150" s="23" t="s">
        <v>64</v>
      </c>
      <c r="C150" s="23">
        <v>1130202011</v>
      </c>
      <c r="D150" s="23" t="s">
        <v>28</v>
      </c>
      <c r="E150" s="23" t="s">
        <v>2</v>
      </c>
      <c r="F150" s="23"/>
      <c r="G150" s="24">
        <f>SUM(G151)</f>
        <v>240337.57</v>
      </c>
      <c r="H150" s="24">
        <f t="shared" si="139"/>
        <v>0</v>
      </c>
      <c r="I150" s="24">
        <f t="shared" si="139"/>
        <v>0</v>
      </c>
      <c r="J150" s="24">
        <f t="shared" si="139"/>
        <v>0</v>
      </c>
      <c r="K150" s="24">
        <f t="shared" si="139"/>
        <v>240337.57</v>
      </c>
      <c r="L150" s="24">
        <f t="shared" si="139"/>
        <v>207718.56000000003</v>
      </c>
      <c r="M150" s="24">
        <f t="shared" si="139"/>
        <v>0</v>
      </c>
      <c r="N150" s="24">
        <f t="shared" si="139"/>
        <v>0</v>
      </c>
      <c r="O150" s="24">
        <f t="shared" si="139"/>
        <v>0</v>
      </c>
      <c r="P150" s="24">
        <f t="shared" si="139"/>
        <v>207718.56000000003</v>
      </c>
      <c r="Q150" s="24">
        <f t="shared" si="139"/>
        <v>0</v>
      </c>
      <c r="R150" s="24">
        <f t="shared" si="139"/>
        <v>0</v>
      </c>
      <c r="S150" s="24">
        <f t="shared" si="139"/>
        <v>44337.57</v>
      </c>
      <c r="T150" s="24">
        <f t="shared" si="139"/>
        <v>44179.360000000001</v>
      </c>
      <c r="U150" s="24">
        <f t="shared" si="139"/>
        <v>56000</v>
      </c>
      <c r="V150" s="24">
        <f t="shared" si="139"/>
        <v>37591.199999999997</v>
      </c>
      <c r="W150" s="24">
        <f t="shared" si="139"/>
        <v>50000</v>
      </c>
      <c r="X150" s="24">
        <f t="shared" si="139"/>
        <v>49586.080000000002</v>
      </c>
      <c r="Y150" s="24">
        <f t="shared" si="139"/>
        <v>40000</v>
      </c>
      <c r="Z150" s="24">
        <f t="shared" si="139"/>
        <v>38613.599999999999</v>
      </c>
      <c r="AA150" s="24">
        <f t="shared" si="139"/>
        <v>50000</v>
      </c>
      <c r="AB150" s="24">
        <f t="shared" si="139"/>
        <v>37748.32</v>
      </c>
    </row>
    <row r="151" spans="1:28" outlineLevel="5">
      <c r="A151" s="2" t="s">
        <v>37</v>
      </c>
      <c r="B151" s="23" t="s">
        <v>64</v>
      </c>
      <c r="C151" s="23">
        <v>1130202011</v>
      </c>
      <c r="D151" s="23" t="s">
        <v>28</v>
      </c>
      <c r="E151" s="23" t="s">
        <v>38</v>
      </c>
      <c r="F151" s="23"/>
      <c r="G151" s="35">
        <f>SUM(I151:K151)-H151</f>
        <v>240337.57</v>
      </c>
      <c r="H151" s="28"/>
      <c r="I151" s="28"/>
      <c r="J151" s="8">
        <f>SUM(Q151)</f>
        <v>0</v>
      </c>
      <c r="K151" s="9">
        <f>SUM(S151+U151+W151+Y151+AA151)</f>
        <v>240337.57</v>
      </c>
      <c r="L151" s="28">
        <f>SUM(N151:P151)-M151</f>
        <v>207718.56000000003</v>
      </c>
      <c r="M151" s="37"/>
      <c r="N151" s="28"/>
      <c r="O151" s="8">
        <f>SUM(R151)</f>
        <v>0</v>
      </c>
      <c r="P151" s="9">
        <f>SUM(T151+V151+X151+Z151+AB151)</f>
        <v>207718.56000000003</v>
      </c>
      <c r="Q151" s="9"/>
      <c r="R151" s="32"/>
      <c r="S151" s="9">
        <v>44337.57</v>
      </c>
      <c r="T151" s="9">
        <v>44179.360000000001</v>
      </c>
      <c r="U151" s="9">
        <v>56000</v>
      </c>
      <c r="V151" s="9">
        <v>37591.199999999997</v>
      </c>
      <c r="W151" s="9">
        <v>50000</v>
      </c>
      <c r="X151" s="9">
        <v>49586.080000000002</v>
      </c>
      <c r="Y151" s="9">
        <v>40000</v>
      </c>
      <c r="Z151" s="9">
        <v>38613.599999999999</v>
      </c>
      <c r="AA151" s="9">
        <v>50000</v>
      </c>
      <c r="AB151" s="9">
        <v>37748.32</v>
      </c>
    </row>
    <row r="152" spans="1:28" outlineLevel="5">
      <c r="A152" s="5" t="s">
        <v>514</v>
      </c>
      <c r="B152" s="48" t="s">
        <v>64</v>
      </c>
      <c r="C152" s="48">
        <v>1130202012</v>
      </c>
      <c r="D152" s="48" t="s">
        <v>2</v>
      </c>
      <c r="E152" s="48" t="s">
        <v>2</v>
      </c>
      <c r="F152" s="23"/>
      <c r="G152" s="50">
        <f>SUM(G153)</f>
        <v>88699</v>
      </c>
      <c r="H152" s="50">
        <f t="shared" ref="H152:AB153" si="140">SUM(H153)</f>
        <v>0</v>
      </c>
      <c r="I152" s="50">
        <f t="shared" si="140"/>
        <v>0</v>
      </c>
      <c r="J152" s="50">
        <f t="shared" si="140"/>
        <v>0</v>
      </c>
      <c r="K152" s="50">
        <f t="shared" si="140"/>
        <v>88699</v>
      </c>
      <c r="L152" s="50">
        <f t="shared" si="140"/>
        <v>88199</v>
      </c>
      <c r="M152" s="50">
        <f t="shared" si="140"/>
        <v>0</v>
      </c>
      <c r="N152" s="50">
        <f t="shared" si="140"/>
        <v>0</v>
      </c>
      <c r="O152" s="50">
        <f t="shared" si="140"/>
        <v>0</v>
      </c>
      <c r="P152" s="50">
        <f t="shared" si="140"/>
        <v>88199</v>
      </c>
      <c r="Q152" s="50">
        <f t="shared" si="140"/>
        <v>0</v>
      </c>
      <c r="R152" s="50">
        <f t="shared" si="140"/>
        <v>0</v>
      </c>
      <c r="S152" s="50">
        <f t="shared" si="140"/>
        <v>19639</v>
      </c>
      <c r="T152" s="50">
        <f t="shared" si="140"/>
        <v>19639</v>
      </c>
      <c r="U152" s="50">
        <f t="shared" si="140"/>
        <v>4000</v>
      </c>
      <c r="V152" s="50">
        <f t="shared" si="140"/>
        <v>4000</v>
      </c>
      <c r="W152" s="50">
        <f t="shared" si="140"/>
        <v>45560</v>
      </c>
      <c r="X152" s="50">
        <f t="shared" si="140"/>
        <v>45560</v>
      </c>
      <c r="Y152" s="50">
        <f t="shared" si="140"/>
        <v>9500</v>
      </c>
      <c r="Z152" s="50">
        <f t="shared" si="140"/>
        <v>9500</v>
      </c>
      <c r="AA152" s="50">
        <f t="shared" si="140"/>
        <v>10000</v>
      </c>
      <c r="AB152" s="51">
        <f t="shared" si="140"/>
        <v>9500</v>
      </c>
    </row>
    <row r="153" spans="1:28" ht="47.25" outlineLevel="5">
      <c r="A153" s="2" t="s">
        <v>25</v>
      </c>
      <c r="B153" s="23" t="s">
        <v>64</v>
      </c>
      <c r="C153" s="23">
        <v>1130202012</v>
      </c>
      <c r="D153" s="23" t="s">
        <v>26</v>
      </c>
      <c r="E153" s="23" t="s">
        <v>2</v>
      </c>
      <c r="F153" s="23"/>
      <c r="G153" s="35">
        <f>SUM(G154)</f>
        <v>88699</v>
      </c>
      <c r="H153" s="35">
        <f t="shared" si="140"/>
        <v>0</v>
      </c>
      <c r="I153" s="35">
        <f t="shared" si="140"/>
        <v>0</v>
      </c>
      <c r="J153" s="35">
        <f t="shared" si="140"/>
        <v>0</v>
      </c>
      <c r="K153" s="35">
        <f t="shared" si="140"/>
        <v>88699</v>
      </c>
      <c r="L153" s="35">
        <f t="shared" si="140"/>
        <v>88199</v>
      </c>
      <c r="M153" s="35">
        <f t="shared" si="140"/>
        <v>0</v>
      </c>
      <c r="N153" s="35">
        <f t="shared" si="140"/>
        <v>0</v>
      </c>
      <c r="O153" s="35">
        <f t="shared" si="140"/>
        <v>0</v>
      </c>
      <c r="P153" s="35">
        <f t="shared" si="140"/>
        <v>88199</v>
      </c>
      <c r="Q153" s="35">
        <f t="shared" si="140"/>
        <v>0</v>
      </c>
      <c r="R153" s="35">
        <f t="shared" si="140"/>
        <v>0</v>
      </c>
      <c r="S153" s="35">
        <f t="shared" si="140"/>
        <v>19639</v>
      </c>
      <c r="T153" s="35">
        <f t="shared" si="140"/>
        <v>19639</v>
      </c>
      <c r="U153" s="35">
        <f t="shared" si="140"/>
        <v>4000</v>
      </c>
      <c r="V153" s="35">
        <f t="shared" si="140"/>
        <v>4000</v>
      </c>
      <c r="W153" s="35">
        <f t="shared" si="140"/>
        <v>45560</v>
      </c>
      <c r="X153" s="35">
        <f t="shared" si="140"/>
        <v>45560</v>
      </c>
      <c r="Y153" s="35">
        <f t="shared" si="140"/>
        <v>9500</v>
      </c>
      <c r="Z153" s="35">
        <f t="shared" si="140"/>
        <v>9500</v>
      </c>
      <c r="AA153" s="35">
        <f t="shared" si="140"/>
        <v>10000</v>
      </c>
      <c r="AB153" s="28">
        <f t="shared" si="140"/>
        <v>9500</v>
      </c>
    </row>
    <row r="154" spans="1:28" ht="31.5" outlineLevel="5">
      <c r="A154" s="2" t="s">
        <v>27</v>
      </c>
      <c r="B154" s="23" t="s">
        <v>64</v>
      </c>
      <c r="C154" s="23">
        <v>1130202012</v>
      </c>
      <c r="D154" s="23" t="s">
        <v>28</v>
      </c>
      <c r="E154" s="23" t="s">
        <v>2</v>
      </c>
      <c r="F154" s="23"/>
      <c r="G154" s="35">
        <f>SUM(G155:G156)</f>
        <v>88699</v>
      </c>
      <c r="H154" s="35">
        <f t="shared" ref="H154:AB154" si="141">SUM(H155:H156)</f>
        <v>0</v>
      </c>
      <c r="I154" s="35">
        <f t="shared" si="141"/>
        <v>0</v>
      </c>
      <c r="J154" s="35">
        <f t="shared" si="141"/>
        <v>0</v>
      </c>
      <c r="K154" s="35">
        <f t="shared" si="141"/>
        <v>88699</v>
      </c>
      <c r="L154" s="35">
        <f t="shared" si="141"/>
        <v>88199</v>
      </c>
      <c r="M154" s="35">
        <f t="shared" si="141"/>
        <v>0</v>
      </c>
      <c r="N154" s="35">
        <f t="shared" si="141"/>
        <v>0</v>
      </c>
      <c r="O154" s="35">
        <f t="shared" si="141"/>
        <v>0</v>
      </c>
      <c r="P154" s="35">
        <f t="shared" si="141"/>
        <v>88199</v>
      </c>
      <c r="Q154" s="35">
        <f t="shared" si="141"/>
        <v>0</v>
      </c>
      <c r="R154" s="35">
        <f t="shared" si="141"/>
        <v>0</v>
      </c>
      <c r="S154" s="35">
        <f t="shared" si="141"/>
        <v>19639</v>
      </c>
      <c r="T154" s="35">
        <f t="shared" si="141"/>
        <v>19639</v>
      </c>
      <c r="U154" s="35">
        <f t="shared" si="141"/>
        <v>4000</v>
      </c>
      <c r="V154" s="35">
        <f t="shared" si="141"/>
        <v>4000</v>
      </c>
      <c r="W154" s="35">
        <f t="shared" si="141"/>
        <v>45560</v>
      </c>
      <c r="X154" s="35">
        <f t="shared" si="141"/>
        <v>45560</v>
      </c>
      <c r="Y154" s="35">
        <f t="shared" si="141"/>
        <v>9500</v>
      </c>
      <c r="Z154" s="35">
        <f t="shared" si="141"/>
        <v>9500</v>
      </c>
      <c r="AA154" s="35">
        <f t="shared" si="141"/>
        <v>10000</v>
      </c>
      <c r="AB154" s="35">
        <f t="shared" si="141"/>
        <v>9500</v>
      </c>
    </row>
    <row r="155" spans="1:28" outlineLevel="5">
      <c r="A155" s="2" t="s">
        <v>37</v>
      </c>
      <c r="B155" s="23" t="s">
        <v>64</v>
      </c>
      <c r="C155" s="23">
        <v>1130202012</v>
      </c>
      <c r="D155" s="23" t="s">
        <v>28</v>
      </c>
      <c r="E155" s="23" t="s">
        <v>38</v>
      </c>
      <c r="F155" s="23"/>
      <c r="G155" s="35">
        <f>SUM(I155:K155)-H155</f>
        <v>83060</v>
      </c>
      <c r="H155" s="28"/>
      <c r="I155" s="28"/>
      <c r="J155" s="8">
        <f>SUM(Q155)</f>
        <v>0</v>
      </c>
      <c r="K155" s="9">
        <f>SUM(S155+U155+W155+Y155+AA155)</f>
        <v>83060</v>
      </c>
      <c r="L155" s="28">
        <f>SUM(N155:P155)-M155</f>
        <v>82560</v>
      </c>
      <c r="M155" s="37"/>
      <c r="N155" s="28"/>
      <c r="O155" s="8">
        <f>SUM(R155)</f>
        <v>0</v>
      </c>
      <c r="P155" s="9">
        <f>SUM(T155+V155+X155+Z155+AB155)</f>
        <v>82560</v>
      </c>
      <c r="Q155" s="15"/>
      <c r="R155" s="9"/>
      <c r="S155" s="9">
        <v>14000</v>
      </c>
      <c r="T155" s="9">
        <v>14000</v>
      </c>
      <c r="U155" s="9">
        <v>4000</v>
      </c>
      <c r="V155" s="9">
        <v>4000</v>
      </c>
      <c r="W155" s="9">
        <v>45560</v>
      </c>
      <c r="X155" s="9">
        <v>45560</v>
      </c>
      <c r="Y155" s="9">
        <v>9500</v>
      </c>
      <c r="Z155" s="9">
        <v>9500</v>
      </c>
      <c r="AA155" s="15">
        <v>10000</v>
      </c>
      <c r="AB155" s="9">
        <v>9500</v>
      </c>
    </row>
    <row r="156" spans="1:28" ht="47.25" outlineLevel="5">
      <c r="A156" s="2" t="s">
        <v>31</v>
      </c>
      <c r="B156" s="23" t="s">
        <v>64</v>
      </c>
      <c r="C156" s="23">
        <v>1130202012</v>
      </c>
      <c r="D156" s="23" t="s">
        <v>28</v>
      </c>
      <c r="E156" s="23">
        <v>346</v>
      </c>
      <c r="F156" s="23"/>
      <c r="G156" s="35">
        <f>SUM(I156:K156)-H156</f>
        <v>5639</v>
      </c>
      <c r="H156" s="28"/>
      <c r="I156" s="28"/>
      <c r="J156" s="8">
        <f>SUM(Q156)</f>
        <v>0</v>
      </c>
      <c r="K156" s="9">
        <f>SUM(S156+U156+W156+Y156+AA156)</f>
        <v>5639</v>
      </c>
      <c r="L156" s="28">
        <f>SUM(N156:P156)-M156</f>
        <v>5639</v>
      </c>
      <c r="M156" s="37"/>
      <c r="N156" s="28"/>
      <c r="O156" s="8">
        <f>SUM(R156)</f>
        <v>0</v>
      </c>
      <c r="P156" s="9">
        <f>SUM(T156+V156+X156+Z156+AB156)</f>
        <v>5639</v>
      </c>
      <c r="Q156" s="9"/>
      <c r="R156" s="9"/>
      <c r="S156" s="9">
        <v>5639</v>
      </c>
      <c r="T156" s="9">
        <v>5639</v>
      </c>
      <c r="U156" s="9"/>
      <c r="V156" s="9"/>
      <c r="W156" s="9"/>
      <c r="X156" s="9"/>
      <c r="Y156" s="9"/>
      <c r="Z156" s="9"/>
      <c r="AA156" s="9"/>
      <c r="AB156" s="9"/>
    </row>
    <row r="157" spans="1:28" ht="63" outlineLevel="5">
      <c r="A157" s="5" t="s">
        <v>396</v>
      </c>
      <c r="B157" s="48" t="s">
        <v>64</v>
      </c>
      <c r="C157" s="48">
        <v>1130202013</v>
      </c>
      <c r="D157" s="48" t="s">
        <v>2</v>
      </c>
      <c r="E157" s="48" t="s">
        <v>2</v>
      </c>
      <c r="F157" s="23"/>
      <c r="G157" s="50">
        <f>SUM(G158)</f>
        <v>104256</v>
      </c>
      <c r="H157" s="50">
        <f t="shared" ref="H157:AB158" si="142">SUM(H158)</f>
        <v>0</v>
      </c>
      <c r="I157" s="50">
        <f t="shared" si="142"/>
        <v>0</v>
      </c>
      <c r="J157" s="50">
        <f t="shared" si="142"/>
        <v>0</v>
      </c>
      <c r="K157" s="50">
        <f t="shared" si="142"/>
        <v>104256</v>
      </c>
      <c r="L157" s="50">
        <f t="shared" si="142"/>
        <v>104256</v>
      </c>
      <c r="M157" s="50">
        <f t="shared" si="142"/>
        <v>0</v>
      </c>
      <c r="N157" s="50">
        <f t="shared" si="142"/>
        <v>0</v>
      </c>
      <c r="O157" s="50">
        <f t="shared" si="142"/>
        <v>0</v>
      </c>
      <c r="P157" s="50">
        <f t="shared" si="142"/>
        <v>104256</v>
      </c>
      <c r="Q157" s="72">
        <f t="shared" si="142"/>
        <v>0</v>
      </c>
      <c r="R157" s="72">
        <f t="shared" si="142"/>
        <v>0</v>
      </c>
      <c r="S157" s="72">
        <f t="shared" si="142"/>
        <v>0</v>
      </c>
      <c r="T157" s="72">
        <f t="shared" si="142"/>
        <v>0</v>
      </c>
      <c r="U157" s="72">
        <f t="shared" si="142"/>
        <v>0</v>
      </c>
      <c r="V157" s="72">
        <f t="shared" si="142"/>
        <v>0</v>
      </c>
      <c r="W157" s="72">
        <f t="shared" si="142"/>
        <v>48056</v>
      </c>
      <c r="X157" s="72">
        <f t="shared" si="142"/>
        <v>48056</v>
      </c>
      <c r="Y157" s="72">
        <f t="shared" si="142"/>
        <v>16200</v>
      </c>
      <c r="Z157" s="72">
        <f t="shared" si="142"/>
        <v>16200</v>
      </c>
      <c r="AA157" s="72">
        <f t="shared" si="142"/>
        <v>40000</v>
      </c>
      <c r="AB157" s="96">
        <f t="shared" si="142"/>
        <v>40000</v>
      </c>
    </row>
    <row r="158" spans="1:28" ht="47.25" outlineLevel="5">
      <c r="A158" s="2" t="s">
        <v>25</v>
      </c>
      <c r="B158" s="23" t="s">
        <v>64</v>
      </c>
      <c r="C158" s="23">
        <v>1130202013</v>
      </c>
      <c r="D158" s="23" t="s">
        <v>26</v>
      </c>
      <c r="E158" s="23" t="s">
        <v>2</v>
      </c>
      <c r="F158" s="23"/>
      <c r="G158" s="25">
        <f>SUM(G159)</f>
        <v>104256</v>
      </c>
      <c r="H158" s="25">
        <f t="shared" si="142"/>
        <v>0</v>
      </c>
      <c r="I158" s="25">
        <f t="shared" si="142"/>
        <v>0</v>
      </c>
      <c r="J158" s="25">
        <f t="shared" si="142"/>
        <v>0</v>
      </c>
      <c r="K158" s="25">
        <f t="shared" si="142"/>
        <v>104256</v>
      </c>
      <c r="L158" s="25">
        <f t="shared" si="142"/>
        <v>104256</v>
      </c>
      <c r="M158" s="25">
        <f t="shared" si="142"/>
        <v>0</v>
      </c>
      <c r="N158" s="25">
        <f t="shared" si="142"/>
        <v>0</v>
      </c>
      <c r="O158" s="25">
        <f t="shared" si="142"/>
        <v>0</v>
      </c>
      <c r="P158" s="25">
        <f t="shared" si="142"/>
        <v>104256</v>
      </c>
      <c r="Q158" s="25">
        <f t="shared" si="142"/>
        <v>0</v>
      </c>
      <c r="R158" s="25">
        <f t="shared" si="142"/>
        <v>0</v>
      </c>
      <c r="S158" s="25">
        <f t="shared" si="142"/>
        <v>0</v>
      </c>
      <c r="T158" s="25">
        <f t="shared" si="142"/>
        <v>0</v>
      </c>
      <c r="U158" s="25">
        <f t="shared" si="142"/>
        <v>0</v>
      </c>
      <c r="V158" s="25">
        <f t="shared" si="142"/>
        <v>0</v>
      </c>
      <c r="W158" s="25">
        <f t="shared" si="142"/>
        <v>48056</v>
      </c>
      <c r="X158" s="25">
        <f t="shared" si="142"/>
        <v>48056</v>
      </c>
      <c r="Y158" s="25">
        <f t="shared" si="142"/>
        <v>16200</v>
      </c>
      <c r="Z158" s="25">
        <f t="shared" si="142"/>
        <v>16200</v>
      </c>
      <c r="AA158" s="25">
        <f t="shared" si="142"/>
        <v>40000</v>
      </c>
      <c r="AB158" s="26">
        <f t="shared" si="142"/>
        <v>40000</v>
      </c>
    </row>
    <row r="159" spans="1:28" ht="31.5" outlineLevel="5">
      <c r="A159" s="2" t="s">
        <v>27</v>
      </c>
      <c r="B159" s="23" t="s">
        <v>64</v>
      </c>
      <c r="C159" s="23">
        <v>1130202013</v>
      </c>
      <c r="D159" s="23" t="s">
        <v>28</v>
      </c>
      <c r="E159" s="23" t="s">
        <v>2</v>
      </c>
      <c r="F159" s="75"/>
      <c r="G159" s="28">
        <f t="shared" ref="G159:AB159" si="143">SUM(G160:G162)</f>
        <v>104256</v>
      </c>
      <c r="H159" s="28">
        <f t="shared" si="143"/>
        <v>0</v>
      </c>
      <c r="I159" s="28">
        <f t="shared" si="143"/>
        <v>0</v>
      </c>
      <c r="J159" s="28">
        <f t="shared" si="143"/>
        <v>0</v>
      </c>
      <c r="K159" s="28">
        <f t="shared" si="143"/>
        <v>104256</v>
      </c>
      <c r="L159" s="28">
        <f t="shared" si="143"/>
        <v>104256</v>
      </c>
      <c r="M159" s="28">
        <f t="shared" si="143"/>
        <v>0</v>
      </c>
      <c r="N159" s="28">
        <f t="shared" si="143"/>
        <v>0</v>
      </c>
      <c r="O159" s="28">
        <f t="shared" si="143"/>
        <v>0</v>
      </c>
      <c r="P159" s="28">
        <f t="shared" si="143"/>
        <v>104256</v>
      </c>
      <c r="Q159" s="28">
        <f t="shared" si="143"/>
        <v>0</v>
      </c>
      <c r="R159" s="28">
        <f t="shared" si="143"/>
        <v>0</v>
      </c>
      <c r="S159" s="28">
        <f t="shared" si="143"/>
        <v>0</v>
      </c>
      <c r="T159" s="28">
        <f t="shared" si="143"/>
        <v>0</v>
      </c>
      <c r="U159" s="28">
        <f t="shared" si="143"/>
        <v>0</v>
      </c>
      <c r="V159" s="28">
        <f t="shared" si="143"/>
        <v>0</v>
      </c>
      <c r="W159" s="28">
        <f t="shared" si="143"/>
        <v>48056</v>
      </c>
      <c r="X159" s="28">
        <f t="shared" si="143"/>
        <v>48056</v>
      </c>
      <c r="Y159" s="28">
        <f t="shared" si="143"/>
        <v>16200</v>
      </c>
      <c r="Z159" s="28">
        <f t="shared" si="143"/>
        <v>16200</v>
      </c>
      <c r="AA159" s="28">
        <f t="shared" si="143"/>
        <v>40000</v>
      </c>
      <c r="AB159" s="28">
        <f t="shared" si="143"/>
        <v>40000</v>
      </c>
    </row>
    <row r="160" spans="1:28" outlineLevel="5">
      <c r="A160" s="2" t="s">
        <v>37</v>
      </c>
      <c r="B160" s="23" t="s">
        <v>64</v>
      </c>
      <c r="C160" s="23">
        <v>1130202013</v>
      </c>
      <c r="D160" s="23" t="s">
        <v>28</v>
      </c>
      <c r="E160" s="23">
        <v>226</v>
      </c>
      <c r="F160" s="23"/>
      <c r="G160" s="35">
        <f>SUM(I160:K160)-H160</f>
        <v>72400</v>
      </c>
      <c r="H160" s="28"/>
      <c r="I160" s="28"/>
      <c r="J160" s="8">
        <f>SUM(Q160)</f>
        <v>0</v>
      </c>
      <c r="K160" s="9">
        <f>SUM(S160+U160+W160+Y160+AA160)</f>
        <v>72400</v>
      </c>
      <c r="L160" s="28">
        <f>SUM(N160:P160)-M160</f>
        <v>72400</v>
      </c>
      <c r="M160" s="37"/>
      <c r="N160" s="28"/>
      <c r="O160" s="8">
        <f>SUM(R160)</f>
        <v>0</v>
      </c>
      <c r="P160" s="9">
        <f>SUM(T160+V160+X160+Z160+AB160)</f>
        <v>72400</v>
      </c>
      <c r="Q160" s="15"/>
      <c r="R160" s="9"/>
      <c r="S160" s="9"/>
      <c r="T160" s="9"/>
      <c r="U160" s="9"/>
      <c r="V160" s="9"/>
      <c r="W160" s="9">
        <v>16200</v>
      </c>
      <c r="X160" s="9">
        <v>16200</v>
      </c>
      <c r="Y160" s="9">
        <v>16200</v>
      </c>
      <c r="Z160" s="9">
        <v>16200</v>
      </c>
      <c r="AA160" s="9">
        <v>40000</v>
      </c>
      <c r="AB160" s="9">
        <v>40000</v>
      </c>
    </row>
    <row r="161" spans="1:28" ht="31.5" outlineLevel="5">
      <c r="A161" s="2" t="s">
        <v>55</v>
      </c>
      <c r="B161" s="23" t="s">
        <v>64</v>
      </c>
      <c r="C161" s="23">
        <v>1130202013</v>
      </c>
      <c r="D161" s="23" t="s">
        <v>28</v>
      </c>
      <c r="E161" s="23">
        <v>310</v>
      </c>
      <c r="F161" s="23"/>
      <c r="G161" s="35">
        <f>SUM(I161:K161)-H161</f>
        <v>30656</v>
      </c>
      <c r="H161" s="28"/>
      <c r="I161" s="28"/>
      <c r="J161" s="8">
        <f>SUM(Q161)</f>
        <v>0</v>
      </c>
      <c r="K161" s="9">
        <f>SUM(S161+U161+W161+Y161+AA161)</f>
        <v>30656</v>
      </c>
      <c r="L161" s="28">
        <f>SUM(N161:P161)-M161</f>
        <v>30656</v>
      </c>
      <c r="M161" s="37"/>
      <c r="N161" s="28"/>
      <c r="O161" s="8">
        <f>SUM(R161)</f>
        <v>0</v>
      </c>
      <c r="P161" s="9">
        <f>SUM(T161+V161+X161+Z161+AB161)</f>
        <v>30656</v>
      </c>
      <c r="Q161" s="15"/>
      <c r="R161" s="9"/>
      <c r="S161" s="9"/>
      <c r="T161" s="9"/>
      <c r="U161" s="9"/>
      <c r="V161" s="9"/>
      <c r="W161" s="9">
        <v>30656</v>
      </c>
      <c r="X161" s="9">
        <v>30656</v>
      </c>
      <c r="Y161" s="9"/>
      <c r="Z161" s="9"/>
      <c r="AA161" s="9"/>
      <c r="AB161" s="9"/>
    </row>
    <row r="162" spans="1:28" ht="47.25" outlineLevel="5">
      <c r="A162" s="2" t="s">
        <v>31</v>
      </c>
      <c r="B162" s="23" t="s">
        <v>64</v>
      </c>
      <c r="C162" s="23">
        <v>1130202013</v>
      </c>
      <c r="D162" s="23" t="s">
        <v>28</v>
      </c>
      <c r="E162" s="23">
        <v>346</v>
      </c>
      <c r="F162" s="23"/>
      <c r="G162" s="35">
        <f>SUM(I162:K162)-H162</f>
        <v>1200</v>
      </c>
      <c r="H162" s="28"/>
      <c r="I162" s="28"/>
      <c r="J162" s="8">
        <f>SUM(Q162)</f>
        <v>0</v>
      </c>
      <c r="K162" s="9">
        <f>SUM(S162+U162+W162+Y162+AA162)</f>
        <v>1200</v>
      </c>
      <c r="L162" s="28">
        <f>SUM(N162:P162)-M162</f>
        <v>1200</v>
      </c>
      <c r="M162" s="37"/>
      <c r="N162" s="28"/>
      <c r="O162" s="8">
        <f>SUM(R162)</f>
        <v>0</v>
      </c>
      <c r="P162" s="9">
        <f>SUM(T162+V162+X162+Z162+AB162)</f>
        <v>1200</v>
      </c>
      <c r="Q162" s="15"/>
      <c r="R162" s="9"/>
      <c r="S162" s="9"/>
      <c r="T162" s="9"/>
      <c r="U162" s="9"/>
      <c r="V162" s="9"/>
      <c r="W162" s="9">
        <v>1200</v>
      </c>
      <c r="X162" s="9">
        <v>1200</v>
      </c>
      <c r="Y162" s="9"/>
      <c r="Z162" s="9"/>
      <c r="AA162" s="9"/>
      <c r="AB162" s="9"/>
    </row>
    <row r="163" spans="1:28" ht="110.25" outlineLevel="5">
      <c r="A163" s="5" t="s">
        <v>395</v>
      </c>
      <c r="B163" s="48" t="s">
        <v>64</v>
      </c>
      <c r="C163" s="48">
        <v>1130202018</v>
      </c>
      <c r="D163" s="48" t="s">
        <v>2</v>
      </c>
      <c r="E163" s="48" t="s">
        <v>2</v>
      </c>
      <c r="F163" s="23"/>
      <c r="G163" s="50">
        <f>SUM(G164)</f>
        <v>34000</v>
      </c>
      <c r="H163" s="51">
        <f t="shared" ref="H163:AB165" si="144">SUM(H164)</f>
        <v>0</v>
      </c>
      <c r="I163" s="51">
        <f t="shared" si="144"/>
        <v>0</v>
      </c>
      <c r="J163" s="51">
        <f t="shared" si="144"/>
        <v>34000</v>
      </c>
      <c r="K163" s="51">
        <f t="shared" si="144"/>
        <v>0</v>
      </c>
      <c r="L163" s="51">
        <f t="shared" si="144"/>
        <v>28155.45</v>
      </c>
      <c r="M163" s="51">
        <f t="shared" si="144"/>
        <v>0</v>
      </c>
      <c r="N163" s="51">
        <f t="shared" si="144"/>
        <v>0</v>
      </c>
      <c r="O163" s="51">
        <f t="shared" si="144"/>
        <v>28155.45</v>
      </c>
      <c r="P163" s="51">
        <f t="shared" si="144"/>
        <v>0</v>
      </c>
      <c r="Q163" s="73">
        <f t="shared" si="144"/>
        <v>34000</v>
      </c>
      <c r="R163" s="51">
        <f t="shared" si="144"/>
        <v>28155.45</v>
      </c>
      <c r="S163" s="51">
        <f t="shared" si="144"/>
        <v>0</v>
      </c>
      <c r="T163" s="51">
        <f t="shared" si="144"/>
        <v>0</v>
      </c>
      <c r="U163" s="51">
        <f t="shared" si="144"/>
        <v>0</v>
      </c>
      <c r="V163" s="51">
        <f t="shared" si="144"/>
        <v>0</v>
      </c>
      <c r="W163" s="51">
        <f t="shared" si="144"/>
        <v>0</v>
      </c>
      <c r="X163" s="51">
        <f t="shared" si="144"/>
        <v>0</v>
      </c>
      <c r="Y163" s="51">
        <f t="shared" si="144"/>
        <v>0</v>
      </c>
      <c r="Z163" s="51">
        <f t="shared" si="144"/>
        <v>0</v>
      </c>
      <c r="AA163" s="51">
        <f t="shared" si="144"/>
        <v>0</v>
      </c>
      <c r="AB163" s="51">
        <f t="shared" si="144"/>
        <v>0</v>
      </c>
    </row>
    <row r="164" spans="1:28" ht="47.25" outlineLevel="5">
      <c r="A164" s="2" t="s">
        <v>25</v>
      </c>
      <c r="B164" s="23" t="s">
        <v>64</v>
      </c>
      <c r="C164" s="23">
        <v>1130202018</v>
      </c>
      <c r="D164" s="23" t="s">
        <v>26</v>
      </c>
      <c r="E164" s="23" t="s">
        <v>2</v>
      </c>
      <c r="F164" s="23"/>
      <c r="G164" s="24">
        <f>SUM(G165)</f>
        <v>34000</v>
      </c>
      <c r="H164" s="67">
        <f t="shared" si="144"/>
        <v>0</v>
      </c>
      <c r="I164" s="67">
        <f t="shared" si="144"/>
        <v>0</v>
      </c>
      <c r="J164" s="67">
        <f t="shared" si="144"/>
        <v>34000</v>
      </c>
      <c r="K164" s="67">
        <f t="shared" si="144"/>
        <v>0</v>
      </c>
      <c r="L164" s="67">
        <f t="shared" si="144"/>
        <v>28155.45</v>
      </c>
      <c r="M164" s="67">
        <f t="shared" si="144"/>
        <v>0</v>
      </c>
      <c r="N164" s="67">
        <f t="shared" si="144"/>
        <v>0</v>
      </c>
      <c r="O164" s="67">
        <f t="shared" si="144"/>
        <v>28155.45</v>
      </c>
      <c r="P164" s="67">
        <f t="shared" si="144"/>
        <v>0</v>
      </c>
      <c r="Q164" s="68">
        <f t="shared" si="144"/>
        <v>34000</v>
      </c>
      <c r="R164" s="28">
        <f t="shared" si="144"/>
        <v>28155.45</v>
      </c>
      <c r="S164" s="28">
        <f t="shared" si="144"/>
        <v>0</v>
      </c>
      <c r="T164" s="28">
        <f t="shared" si="144"/>
        <v>0</v>
      </c>
      <c r="U164" s="28">
        <f t="shared" si="144"/>
        <v>0</v>
      </c>
      <c r="V164" s="28">
        <f t="shared" si="144"/>
        <v>0</v>
      </c>
      <c r="W164" s="28">
        <f t="shared" si="144"/>
        <v>0</v>
      </c>
      <c r="X164" s="28">
        <f t="shared" si="144"/>
        <v>0</v>
      </c>
      <c r="Y164" s="28">
        <f t="shared" si="144"/>
        <v>0</v>
      </c>
      <c r="Z164" s="28">
        <f t="shared" si="144"/>
        <v>0</v>
      </c>
      <c r="AA164" s="28">
        <f t="shared" si="144"/>
        <v>0</v>
      </c>
      <c r="AB164" s="28">
        <f t="shared" si="144"/>
        <v>0</v>
      </c>
    </row>
    <row r="165" spans="1:28" ht="31.5" outlineLevel="5">
      <c r="A165" s="2" t="s">
        <v>27</v>
      </c>
      <c r="B165" s="23" t="s">
        <v>64</v>
      </c>
      <c r="C165" s="23">
        <v>1130202018</v>
      </c>
      <c r="D165" s="23" t="s">
        <v>28</v>
      </c>
      <c r="E165" s="23" t="s">
        <v>2</v>
      </c>
      <c r="F165" s="23"/>
      <c r="G165" s="24">
        <f>SUM(G166)</f>
        <v>34000</v>
      </c>
      <c r="H165" s="24">
        <f t="shared" si="144"/>
        <v>0</v>
      </c>
      <c r="I165" s="24">
        <f t="shared" si="144"/>
        <v>0</v>
      </c>
      <c r="J165" s="24">
        <f t="shared" si="144"/>
        <v>34000</v>
      </c>
      <c r="K165" s="24">
        <f t="shared" si="144"/>
        <v>0</v>
      </c>
      <c r="L165" s="24">
        <f t="shared" si="144"/>
        <v>28155.45</v>
      </c>
      <c r="M165" s="24">
        <f t="shared" si="144"/>
        <v>0</v>
      </c>
      <c r="N165" s="24">
        <f t="shared" si="144"/>
        <v>0</v>
      </c>
      <c r="O165" s="24">
        <f t="shared" si="144"/>
        <v>28155.45</v>
      </c>
      <c r="P165" s="24">
        <f t="shared" si="144"/>
        <v>0</v>
      </c>
      <c r="Q165" s="35">
        <f t="shared" si="144"/>
        <v>34000</v>
      </c>
      <c r="R165" s="28">
        <f t="shared" si="144"/>
        <v>28155.45</v>
      </c>
      <c r="S165" s="28">
        <f t="shared" si="144"/>
        <v>0</v>
      </c>
      <c r="T165" s="28">
        <f t="shared" si="144"/>
        <v>0</v>
      </c>
      <c r="U165" s="28">
        <f t="shared" si="144"/>
        <v>0</v>
      </c>
      <c r="V165" s="28">
        <f t="shared" si="144"/>
        <v>0</v>
      </c>
      <c r="W165" s="28">
        <f t="shared" si="144"/>
        <v>0</v>
      </c>
      <c r="X165" s="28">
        <f t="shared" si="144"/>
        <v>0</v>
      </c>
      <c r="Y165" s="28">
        <f t="shared" si="144"/>
        <v>0</v>
      </c>
      <c r="Z165" s="28">
        <f t="shared" si="144"/>
        <v>0</v>
      </c>
      <c r="AA165" s="28">
        <f t="shared" si="144"/>
        <v>0</v>
      </c>
      <c r="AB165" s="28">
        <f t="shared" si="144"/>
        <v>0</v>
      </c>
    </row>
    <row r="166" spans="1:28" outlineLevel="5">
      <c r="A166" s="2" t="s">
        <v>37</v>
      </c>
      <c r="B166" s="23" t="s">
        <v>64</v>
      </c>
      <c r="C166" s="23">
        <v>1130202018</v>
      </c>
      <c r="D166" s="23" t="s">
        <v>28</v>
      </c>
      <c r="E166" s="23" t="s">
        <v>38</v>
      </c>
      <c r="F166" s="23"/>
      <c r="G166" s="24">
        <f>SUM(I166:K166)-H166</f>
        <v>34000</v>
      </c>
      <c r="H166" s="35"/>
      <c r="I166" s="28"/>
      <c r="J166" s="10">
        <f>SUM(Q166)</f>
        <v>34000</v>
      </c>
      <c r="K166" s="11">
        <f>SUM(S166+U166+W166+Y166+AA166)</f>
        <v>0</v>
      </c>
      <c r="L166" s="36">
        <f>SUM(N166:P166)-M166</f>
        <v>28155.45</v>
      </c>
      <c r="M166" s="55"/>
      <c r="N166" s="54"/>
      <c r="O166" s="8">
        <f>SUM(R166)</f>
        <v>28155.45</v>
      </c>
      <c r="P166" s="9">
        <f>SUM(T166+V166+X166+Z166+AB166)</f>
        <v>0</v>
      </c>
      <c r="Q166" s="15">
        <v>34000</v>
      </c>
      <c r="R166" s="9">
        <v>28155.45</v>
      </c>
      <c r="S166" s="9"/>
      <c r="T166" s="9"/>
      <c r="U166" s="9"/>
      <c r="V166" s="9"/>
      <c r="W166" s="9"/>
      <c r="X166" s="9"/>
      <c r="Y166" s="9"/>
      <c r="Z166" s="9"/>
      <c r="AA166" s="9"/>
      <c r="AB166" s="9"/>
    </row>
    <row r="167" spans="1:28" ht="63" outlineLevel="5">
      <c r="A167" s="5" t="s">
        <v>396</v>
      </c>
      <c r="B167" s="48" t="s">
        <v>64</v>
      </c>
      <c r="C167" s="48">
        <v>1130202020</v>
      </c>
      <c r="D167" s="48" t="s">
        <v>2</v>
      </c>
      <c r="E167" s="48" t="s">
        <v>2</v>
      </c>
      <c r="F167" s="23"/>
      <c r="G167" s="49">
        <f>SUM(G168)</f>
        <v>30000</v>
      </c>
      <c r="H167" s="49">
        <f t="shared" ref="H167:AB169" si="145">SUM(H168)</f>
        <v>0</v>
      </c>
      <c r="I167" s="49">
        <f t="shared" si="145"/>
        <v>0</v>
      </c>
      <c r="J167" s="49">
        <f t="shared" si="145"/>
        <v>30000</v>
      </c>
      <c r="K167" s="49">
        <f t="shared" si="145"/>
        <v>0</v>
      </c>
      <c r="L167" s="49">
        <f t="shared" si="145"/>
        <v>30000</v>
      </c>
      <c r="M167" s="49">
        <f t="shared" si="145"/>
        <v>0</v>
      </c>
      <c r="N167" s="49">
        <f t="shared" si="145"/>
        <v>0</v>
      </c>
      <c r="O167" s="49">
        <f t="shared" si="145"/>
        <v>30000</v>
      </c>
      <c r="P167" s="49">
        <f t="shared" si="145"/>
        <v>0</v>
      </c>
      <c r="Q167" s="50">
        <f t="shared" si="145"/>
        <v>30000</v>
      </c>
      <c r="R167" s="51">
        <f t="shared" si="145"/>
        <v>30000</v>
      </c>
      <c r="S167" s="51">
        <f t="shared" si="145"/>
        <v>0</v>
      </c>
      <c r="T167" s="51">
        <f t="shared" si="145"/>
        <v>0</v>
      </c>
      <c r="U167" s="51">
        <f t="shared" si="145"/>
        <v>0</v>
      </c>
      <c r="V167" s="51">
        <f t="shared" si="145"/>
        <v>0</v>
      </c>
      <c r="W167" s="51">
        <f t="shared" si="145"/>
        <v>0</v>
      </c>
      <c r="X167" s="51">
        <f t="shared" si="145"/>
        <v>0</v>
      </c>
      <c r="Y167" s="51">
        <f t="shared" si="145"/>
        <v>0</v>
      </c>
      <c r="Z167" s="51">
        <f t="shared" si="145"/>
        <v>0</v>
      </c>
      <c r="AA167" s="51">
        <f t="shared" si="145"/>
        <v>0</v>
      </c>
      <c r="AB167" s="51">
        <f t="shared" si="145"/>
        <v>0</v>
      </c>
    </row>
    <row r="168" spans="1:28" ht="47.25" outlineLevel="5">
      <c r="A168" s="2" t="s">
        <v>25</v>
      </c>
      <c r="B168" s="23" t="s">
        <v>64</v>
      </c>
      <c r="C168" s="23">
        <v>1130202020</v>
      </c>
      <c r="D168" s="23" t="s">
        <v>26</v>
      </c>
      <c r="E168" s="23" t="s">
        <v>2</v>
      </c>
      <c r="F168" s="23"/>
      <c r="G168" s="24">
        <f>SUM(G169)</f>
        <v>30000</v>
      </c>
      <c r="H168" s="24">
        <f t="shared" si="145"/>
        <v>0</v>
      </c>
      <c r="I168" s="24">
        <f t="shared" si="145"/>
        <v>0</v>
      </c>
      <c r="J168" s="24">
        <f t="shared" si="145"/>
        <v>30000</v>
      </c>
      <c r="K168" s="24">
        <f t="shared" si="145"/>
        <v>0</v>
      </c>
      <c r="L168" s="24">
        <f t="shared" si="145"/>
        <v>30000</v>
      </c>
      <c r="M168" s="24">
        <f t="shared" si="145"/>
        <v>0</v>
      </c>
      <c r="N168" s="24">
        <f t="shared" si="145"/>
        <v>0</v>
      </c>
      <c r="O168" s="24">
        <f t="shared" si="145"/>
        <v>30000</v>
      </c>
      <c r="P168" s="24">
        <f t="shared" si="145"/>
        <v>0</v>
      </c>
      <c r="Q168" s="35">
        <f t="shared" si="145"/>
        <v>30000</v>
      </c>
      <c r="R168" s="28">
        <f t="shared" si="145"/>
        <v>30000</v>
      </c>
      <c r="S168" s="28">
        <f t="shared" si="145"/>
        <v>0</v>
      </c>
      <c r="T168" s="28">
        <f t="shared" si="145"/>
        <v>0</v>
      </c>
      <c r="U168" s="28">
        <f t="shared" si="145"/>
        <v>0</v>
      </c>
      <c r="V168" s="28">
        <f t="shared" si="145"/>
        <v>0</v>
      </c>
      <c r="W168" s="28">
        <f t="shared" si="145"/>
        <v>0</v>
      </c>
      <c r="X168" s="28">
        <f t="shared" si="145"/>
        <v>0</v>
      </c>
      <c r="Y168" s="28">
        <f t="shared" si="145"/>
        <v>0</v>
      </c>
      <c r="Z168" s="28">
        <f t="shared" si="145"/>
        <v>0</v>
      </c>
      <c r="AA168" s="28">
        <f t="shared" si="145"/>
        <v>0</v>
      </c>
      <c r="AB168" s="28">
        <f t="shared" si="145"/>
        <v>0</v>
      </c>
    </row>
    <row r="169" spans="1:28" ht="31.5" outlineLevel="5">
      <c r="A169" s="2" t="s">
        <v>27</v>
      </c>
      <c r="B169" s="23" t="s">
        <v>64</v>
      </c>
      <c r="C169" s="23">
        <v>1130202020</v>
      </c>
      <c r="D169" s="23" t="s">
        <v>28</v>
      </c>
      <c r="E169" s="23" t="s">
        <v>2</v>
      </c>
      <c r="F169" s="23"/>
      <c r="G169" s="24">
        <f>SUM(G170)</f>
        <v>30000</v>
      </c>
      <c r="H169" s="24">
        <f t="shared" si="145"/>
        <v>0</v>
      </c>
      <c r="I169" s="24">
        <f t="shared" si="145"/>
        <v>0</v>
      </c>
      <c r="J169" s="24">
        <f t="shared" si="145"/>
        <v>30000</v>
      </c>
      <c r="K169" s="24">
        <f t="shared" si="145"/>
        <v>0</v>
      </c>
      <c r="L169" s="24">
        <f t="shared" si="145"/>
        <v>30000</v>
      </c>
      <c r="M169" s="24">
        <f t="shared" si="145"/>
        <v>0</v>
      </c>
      <c r="N169" s="24">
        <f t="shared" si="145"/>
        <v>0</v>
      </c>
      <c r="O169" s="24">
        <f t="shared" si="145"/>
        <v>30000</v>
      </c>
      <c r="P169" s="24">
        <f t="shared" si="145"/>
        <v>0</v>
      </c>
      <c r="Q169" s="35">
        <f t="shared" si="145"/>
        <v>30000</v>
      </c>
      <c r="R169" s="28">
        <f t="shared" si="145"/>
        <v>30000</v>
      </c>
      <c r="S169" s="28">
        <f t="shared" si="145"/>
        <v>0</v>
      </c>
      <c r="T169" s="28">
        <f t="shared" si="145"/>
        <v>0</v>
      </c>
      <c r="U169" s="28">
        <f t="shared" si="145"/>
        <v>0</v>
      </c>
      <c r="V169" s="28">
        <f t="shared" si="145"/>
        <v>0</v>
      </c>
      <c r="W169" s="28">
        <f t="shared" si="145"/>
        <v>0</v>
      </c>
      <c r="X169" s="28">
        <f t="shared" si="145"/>
        <v>0</v>
      </c>
      <c r="Y169" s="28">
        <f t="shared" si="145"/>
        <v>0</v>
      </c>
      <c r="Z169" s="28">
        <f t="shared" si="145"/>
        <v>0</v>
      </c>
      <c r="AA169" s="28">
        <f t="shared" si="145"/>
        <v>0</v>
      </c>
      <c r="AB169" s="28">
        <f t="shared" si="145"/>
        <v>0</v>
      </c>
    </row>
    <row r="170" spans="1:28" outlineLevel="5">
      <c r="A170" s="2" t="s">
        <v>37</v>
      </c>
      <c r="B170" s="23" t="s">
        <v>64</v>
      </c>
      <c r="C170" s="23">
        <v>1130202020</v>
      </c>
      <c r="D170" s="23" t="s">
        <v>28</v>
      </c>
      <c r="E170" s="23" t="s">
        <v>38</v>
      </c>
      <c r="F170" s="23"/>
      <c r="G170" s="24">
        <f>SUM(I170:K170)-H170</f>
        <v>30000</v>
      </c>
      <c r="H170" s="35"/>
      <c r="I170" s="28"/>
      <c r="J170" s="10">
        <f>SUM(Q170)</f>
        <v>30000</v>
      </c>
      <c r="K170" s="11">
        <f>SUM(S170+U170+W170+Y170+AA170)</f>
        <v>0</v>
      </c>
      <c r="L170" s="36">
        <f>SUM(N170:P170)-M170</f>
        <v>30000</v>
      </c>
      <c r="M170" s="55"/>
      <c r="N170" s="54"/>
      <c r="O170" s="8">
        <f>SUM(R170)</f>
        <v>30000</v>
      </c>
      <c r="P170" s="9">
        <f>SUM(T170+V170+X170+Z170+AB170)</f>
        <v>0</v>
      </c>
      <c r="Q170" s="15">
        <v>30000</v>
      </c>
      <c r="R170" s="9">
        <v>30000</v>
      </c>
      <c r="S170" s="9"/>
      <c r="T170" s="9"/>
      <c r="U170" s="9"/>
      <c r="V170" s="9"/>
      <c r="W170" s="9"/>
      <c r="X170" s="9"/>
      <c r="Y170" s="9"/>
      <c r="Z170" s="9"/>
      <c r="AA170" s="9"/>
      <c r="AB170" s="9"/>
    </row>
    <row r="171" spans="1:28" s="7" customFormat="1" ht="110.25" outlineLevel="2">
      <c r="A171" s="6" t="s">
        <v>79</v>
      </c>
      <c r="B171" s="48" t="s">
        <v>64</v>
      </c>
      <c r="C171" s="48" t="s">
        <v>80</v>
      </c>
      <c r="D171" s="48" t="s">
        <v>2</v>
      </c>
      <c r="E171" s="48" t="s">
        <v>2</v>
      </c>
      <c r="F171" s="48"/>
      <c r="G171" s="49">
        <f t="shared" ref="G171:I173" si="146">SUM(G172)</f>
        <v>192396.79</v>
      </c>
      <c r="H171" s="50">
        <f t="shared" si="146"/>
        <v>0</v>
      </c>
      <c r="I171" s="51">
        <f t="shared" si="146"/>
        <v>192396.79</v>
      </c>
      <c r="J171" s="51">
        <f t="shared" ref="J171:AB173" si="147">SUM(J172)</f>
        <v>0</v>
      </c>
      <c r="K171" s="51">
        <f t="shared" si="147"/>
        <v>0</v>
      </c>
      <c r="L171" s="51">
        <f t="shared" si="147"/>
        <v>144184.19</v>
      </c>
      <c r="M171" s="51">
        <f t="shared" si="147"/>
        <v>0</v>
      </c>
      <c r="N171" s="51">
        <f t="shared" si="147"/>
        <v>144184.19</v>
      </c>
      <c r="O171" s="51">
        <f t="shared" si="147"/>
        <v>0</v>
      </c>
      <c r="P171" s="51">
        <f t="shared" si="147"/>
        <v>0</v>
      </c>
      <c r="Q171" s="73">
        <f t="shared" si="147"/>
        <v>0</v>
      </c>
      <c r="R171" s="51">
        <f t="shared" si="147"/>
        <v>0</v>
      </c>
      <c r="S171" s="51">
        <f t="shared" si="147"/>
        <v>0</v>
      </c>
      <c r="T171" s="51">
        <f t="shared" si="147"/>
        <v>0</v>
      </c>
      <c r="U171" s="51">
        <f t="shared" si="147"/>
        <v>0</v>
      </c>
      <c r="V171" s="51">
        <f t="shared" si="147"/>
        <v>0</v>
      </c>
      <c r="W171" s="51">
        <f t="shared" si="147"/>
        <v>0</v>
      </c>
      <c r="X171" s="51">
        <f t="shared" si="147"/>
        <v>0</v>
      </c>
      <c r="Y171" s="51">
        <f t="shared" si="147"/>
        <v>0</v>
      </c>
      <c r="Z171" s="51">
        <f t="shared" si="147"/>
        <v>0</v>
      </c>
      <c r="AA171" s="51">
        <f t="shared" si="147"/>
        <v>0</v>
      </c>
      <c r="AB171" s="51">
        <f t="shared" si="147"/>
        <v>0</v>
      </c>
    </row>
    <row r="172" spans="1:28" ht="47.25" outlineLevel="3">
      <c r="A172" s="2" t="s">
        <v>25</v>
      </c>
      <c r="B172" s="23" t="s">
        <v>64</v>
      </c>
      <c r="C172" s="23" t="s">
        <v>80</v>
      </c>
      <c r="D172" s="23" t="s">
        <v>26</v>
      </c>
      <c r="E172" s="23" t="s">
        <v>2</v>
      </c>
      <c r="F172" s="23"/>
      <c r="G172" s="24">
        <f t="shared" si="146"/>
        <v>192396.79</v>
      </c>
      <c r="H172" s="35">
        <f t="shared" si="146"/>
        <v>0</v>
      </c>
      <c r="I172" s="28">
        <f t="shared" si="146"/>
        <v>192396.79</v>
      </c>
      <c r="J172" s="28">
        <f t="shared" si="147"/>
        <v>0</v>
      </c>
      <c r="K172" s="28">
        <f t="shared" si="147"/>
        <v>0</v>
      </c>
      <c r="L172" s="28">
        <f t="shared" si="147"/>
        <v>144184.19</v>
      </c>
      <c r="M172" s="28">
        <f t="shared" si="147"/>
        <v>0</v>
      </c>
      <c r="N172" s="28">
        <f t="shared" si="147"/>
        <v>144184.19</v>
      </c>
      <c r="O172" s="28">
        <f t="shared" si="147"/>
        <v>0</v>
      </c>
      <c r="P172" s="28">
        <f t="shared" si="147"/>
        <v>0</v>
      </c>
      <c r="Q172" s="28">
        <f t="shared" si="147"/>
        <v>0</v>
      </c>
      <c r="R172" s="28">
        <f t="shared" si="147"/>
        <v>0</v>
      </c>
      <c r="S172" s="28">
        <f t="shared" si="147"/>
        <v>0</v>
      </c>
      <c r="T172" s="28">
        <f t="shared" si="147"/>
        <v>0</v>
      </c>
      <c r="U172" s="28">
        <f t="shared" si="147"/>
        <v>0</v>
      </c>
      <c r="V172" s="28">
        <f t="shared" si="147"/>
        <v>0</v>
      </c>
      <c r="W172" s="28">
        <f t="shared" si="147"/>
        <v>0</v>
      </c>
      <c r="X172" s="28">
        <f t="shared" si="147"/>
        <v>0</v>
      </c>
      <c r="Y172" s="28">
        <f t="shared" si="147"/>
        <v>0</v>
      </c>
      <c r="Z172" s="28">
        <f t="shared" si="147"/>
        <v>0</v>
      </c>
      <c r="AA172" s="28">
        <f t="shared" si="147"/>
        <v>0</v>
      </c>
      <c r="AB172" s="28">
        <f t="shared" si="147"/>
        <v>0</v>
      </c>
    </row>
    <row r="173" spans="1:28" ht="31.5" outlineLevel="4">
      <c r="A173" s="2" t="s">
        <v>27</v>
      </c>
      <c r="B173" s="23" t="s">
        <v>64</v>
      </c>
      <c r="C173" s="23" t="s">
        <v>80</v>
      </c>
      <c r="D173" s="23" t="s">
        <v>28</v>
      </c>
      <c r="E173" s="23" t="s">
        <v>2</v>
      </c>
      <c r="F173" s="23"/>
      <c r="G173" s="24">
        <f t="shared" si="146"/>
        <v>192396.79</v>
      </c>
      <c r="H173" s="24">
        <f t="shared" si="146"/>
        <v>0</v>
      </c>
      <c r="I173" s="68">
        <f t="shared" si="146"/>
        <v>192396.79</v>
      </c>
      <c r="J173" s="68">
        <f t="shared" si="147"/>
        <v>0</v>
      </c>
      <c r="K173" s="68">
        <f t="shared" si="147"/>
        <v>0</v>
      </c>
      <c r="L173" s="68">
        <f t="shared" si="147"/>
        <v>144184.19</v>
      </c>
      <c r="M173" s="68">
        <f t="shared" si="147"/>
        <v>0</v>
      </c>
      <c r="N173" s="68">
        <f t="shared" si="147"/>
        <v>144184.19</v>
      </c>
      <c r="O173" s="28">
        <f t="shared" si="147"/>
        <v>0</v>
      </c>
      <c r="P173" s="28">
        <f t="shared" si="147"/>
        <v>0</v>
      </c>
      <c r="Q173" s="28">
        <f t="shared" si="147"/>
        <v>0</v>
      </c>
      <c r="R173" s="28">
        <f t="shared" si="147"/>
        <v>0</v>
      </c>
      <c r="S173" s="28">
        <f t="shared" si="147"/>
        <v>0</v>
      </c>
      <c r="T173" s="28">
        <f t="shared" si="147"/>
        <v>0</v>
      </c>
      <c r="U173" s="28">
        <f t="shared" si="147"/>
        <v>0</v>
      </c>
      <c r="V173" s="28">
        <f t="shared" si="147"/>
        <v>0</v>
      </c>
      <c r="W173" s="28">
        <f t="shared" si="147"/>
        <v>0</v>
      </c>
      <c r="X173" s="28">
        <f t="shared" si="147"/>
        <v>0</v>
      </c>
      <c r="Y173" s="28">
        <f t="shared" si="147"/>
        <v>0</v>
      </c>
      <c r="Z173" s="28">
        <f t="shared" si="147"/>
        <v>0</v>
      </c>
      <c r="AA173" s="28">
        <f t="shared" si="147"/>
        <v>0</v>
      </c>
      <c r="AB173" s="28">
        <f t="shared" si="147"/>
        <v>0</v>
      </c>
    </row>
    <row r="174" spans="1:28" outlineLevel="5">
      <c r="A174" s="2" t="s">
        <v>37</v>
      </c>
      <c r="B174" s="23" t="s">
        <v>64</v>
      </c>
      <c r="C174" s="23" t="s">
        <v>80</v>
      </c>
      <c r="D174" s="23" t="s">
        <v>28</v>
      </c>
      <c r="E174" s="23" t="s">
        <v>38</v>
      </c>
      <c r="F174" s="23"/>
      <c r="G174" s="24">
        <f>SUM(I174:K174)-H174</f>
        <v>192396.79</v>
      </c>
      <c r="H174" s="24"/>
      <c r="I174" s="35">
        <v>192396.79</v>
      </c>
      <c r="J174" s="8">
        <f>SUM(Q174)</f>
        <v>0</v>
      </c>
      <c r="K174" s="9">
        <f>SUM(S174+U174+W174+Y174+AA174)</f>
        <v>0</v>
      </c>
      <c r="L174" s="36">
        <f>SUM(N174:P174)-M174</f>
        <v>144184.19</v>
      </c>
      <c r="M174" s="37"/>
      <c r="N174" s="36">
        <v>144184.19</v>
      </c>
      <c r="O174" s="8">
        <f>SUM(R174)</f>
        <v>0</v>
      </c>
      <c r="P174" s="9">
        <f>SUM(T174+V174+X174+Z174+AB174)</f>
        <v>0</v>
      </c>
      <c r="Q174" s="9"/>
      <c r="R174" s="9"/>
      <c r="S174" s="9"/>
      <c r="T174" s="9"/>
      <c r="U174" s="9"/>
      <c r="V174" s="9"/>
      <c r="W174" s="9"/>
      <c r="X174" s="9"/>
      <c r="Y174" s="9"/>
      <c r="Z174" s="9"/>
      <c r="AA174" s="9"/>
      <c r="AB174" s="9"/>
    </row>
    <row r="175" spans="1:28" s="7" customFormat="1" ht="63" outlineLevel="2">
      <c r="A175" s="6" t="s">
        <v>81</v>
      </c>
      <c r="B175" s="48" t="s">
        <v>64</v>
      </c>
      <c r="C175" s="48" t="s">
        <v>82</v>
      </c>
      <c r="D175" s="48" t="s">
        <v>2</v>
      </c>
      <c r="E175" s="48" t="s">
        <v>2</v>
      </c>
      <c r="F175" s="48"/>
      <c r="G175" s="49">
        <f t="shared" ref="G175:I176" si="148">SUM(G176)</f>
        <v>1687492.6</v>
      </c>
      <c r="H175" s="49">
        <f t="shared" si="148"/>
        <v>0</v>
      </c>
      <c r="I175" s="50">
        <f t="shared" si="148"/>
        <v>1687492.6</v>
      </c>
      <c r="J175" s="50">
        <f t="shared" ref="J175:AB176" si="149">SUM(J176)</f>
        <v>0</v>
      </c>
      <c r="K175" s="50">
        <f t="shared" si="149"/>
        <v>0</v>
      </c>
      <c r="L175" s="50">
        <f t="shared" si="149"/>
        <v>1685301.5</v>
      </c>
      <c r="M175" s="50">
        <f t="shared" si="149"/>
        <v>0</v>
      </c>
      <c r="N175" s="50">
        <f t="shared" si="149"/>
        <v>1685301.5</v>
      </c>
      <c r="O175" s="51">
        <f t="shared" si="149"/>
        <v>0</v>
      </c>
      <c r="P175" s="51">
        <f t="shared" si="149"/>
        <v>0</v>
      </c>
      <c r="Q175" s="51">
        <f t="shared" si="149"/>
        <v>0</v>
      </c>
      <c r="R175" s="51">
        <f t="shared" si="149"/>
        <v>0</v>
      </c>
      <c r="S175" s="51">
        <f t="shared" si="149"/>
        <v>0</v>
      </c>
      <c r="T175" s="51">
        <f t="shared" si="149"/>
        <v>0</v>
      </c>
      <c r="U175" s="51">
        <f t="shared" si="149"/>
        <v>0</v>
      </c>
      <c r="V175" s="51">
        <f t="shared" si="149"/>
        <v>0</v>
      </c>
      <c r="W175" s="51">
        <f t="shared" si="149"/>
        <v>0</v>
      </c>
      <c r="X175" s="51">
        <f t="shared" si="149"/>
        <v>0</v>
      </c>
      <c r="Y175" s="51">
        <f t="shared" si="149"/>
        <v>0</v>
      </c>
      <c r="Z175" s="51">
        <f t="shared" si="149"/>
        <v>0</v>
      </c>
      <c r="AA175" s="51">
        <f t="shared" si="149"/>
        <v>0</v>
      </c>
      <c r="AB175" s="51">
        <f t="shared" si="149"/>
        <v>0</v>
      </c>
    </row>
    <row r="176" spans="1:28" ht="47.25" outlineLevel="3">
      <c r="A176" s="2" t="s">
        <v>25</v>
      </c>
      <c r="B176" s="23" t="s">
        <v>64</v>
      </c>
      <c r="C176" s="23" t="s">
        <v>82</v>
      </c>
      <c r="D176" s="23" t="s">
        <v>26</v>
      </c>
      <c r="E176" s="23" t="s">
        <v>2</v>
      </c>
      <c r="F176" s="23"/>
      <c r="G176" s="24">
        <f t="shared" si="148"/>
        <v>1687492.6</v>
      </c>
      <c r="H176" s="24">
        <f t="shared" si="148"/>
        <v>0</v>
      </c>
      <c r="I176" s="35">
        <f t="shared" si="148"/>
        <v>1687492.6</v>
      </c>
      <c r="J176" s="35">
        <f t="shared" si="149"/>
        <v>0</v>
      </c>
      <c r="K176" s="35">
        <f t="shared" si="149"/>
        <v>0</v>
      </c>
      <c r="L176" s="35">
        <f t="shared" si="149"/>
        <v>1685301.5</v>
      </c>
      <c r="M176" s="35">
        <f t="shared" si="149"/>
        <v>0</v>
      </c>
      <c r="N176" s="35">
        <f t="shared" si="149"/>
        <v>1685301.5</v>
      </c>
      <c r="O176" s="28">
        <f t="shared" si="149"/>
        <v>0</v>
      </c>
      <c r="P176" s="28">
        <f t="shared" si="149"/>
        <v>0</v>
      </c>
      <c r="Q176" s="28">
        <f t="shared" si="149"/>
        <v>0</v>
      </c>
      <c r="R176" s="28">
        <f t="shared" si="149"/>
        <v>0</v>
      </c>
      <c r="S176" s="28">
        <f t="shared" si="149"/>
        <v>0</v>
      </c>
      <c r="T176" s="28">
        <f t="shared" si="149"/>
        <v>0</v>
      </c>
      <c r="U176" s="28">
        <f t="shared" si="149"/>
        <v>0</v>
      </c>
      <c r="V176" s="28">
        <f t="shared" si="149"/>
        <v>0</v>
      </c>
      <c r="W176" s="28">
        <f t="shared" si="149"/>
        <v>0</v>
      </c>
      <c r="X176" s="28">
        <f t="shared" si="149"/>
        <v>0</v>
      </c>
      <c r="Y176" s="28">
        <f t="shared" si="149"/>
        <v>0</v>
      </c>
      <c r="Z176" s="28">
        <f t="shared" si="149"/>
        <v>0</v>
      </c>
      <c r="AA176" s="28">
        <f t="shared" si="149"/>
        <v>0</v>
      </c>
      <c r="AB176" s="28">
        <f t="shared" si="149"/>
        <v>0</v>
      </c>
    </row>
    <row r="177" spans="1:28" ht="31.5" outlineLevel="4">
      <c r="A177" s="2" t="s">
        <v>27</v>
      </c>
      <c r="B177" s="23" t="s">
        <v>64</v>
      </c>
      <c r="C177" s="23" t="s">
        <v>82</v>
      </c>
      <c r="D177" s="23" t="s">
        <v>28</v>
      </c>
      <c r="E177" s="23" t="s">
        <v>2</v>
      </c>
      <c r="F177" s="23"/>
      <c r="G177" s="24">
        <f t="shared" ref="G177:AB177" si="150">SUM(G178:G180)</f>
        <v>1687492.6</v>
      </c>
      <c r="H177" s="24">
        <f t="shared" si="150"/>
        <v>0</v>
      </c>
      <c r="I177" s="35">
        <f t="shared" si="150"/>
        <v>1687492.6</v>
      </c>
      <c r="J177" s="35">
        <f t="shared" si="150"/>
        <v>0</v>
      </c>
      <c r="K177" s="35">
        <f t="shared" si="150"/>
        <v>0</v>
      </c>
      <c r="L177" s="35">
        <f t="shared" si="150"/>
        <v>1685301.5</v>
      </c>
      <c r="M177" s="35">
        <f t="shared" si="150"/>
        <v>0</v>
      </c>
      <c r="N177" s="35">
        <f t="shared" si="150"/>
        <v>1685301.5</v>
      </c>
      <c r="O177" s="28">
        <f t="shared" si="150"/>
        <v>0</v>
      </c>
      <c r="P177" s="28">
        <f t="shared" si="150"/>
        <v>0</v>
      </c>
      <c r="Q177" s="28">
        <f t="shared" si="150"/>
        <v>0</v>
      </c>
      <c r="R177" s="28">
        <f t="shared" si="150"/>
        <v>0</v>
      </c>
      <c r="S177" s="28">
        <f t="shared" si="150"/>
        <v>0</v>
      </c>
      <c r="T177" s="28">
        <f t="shared" si="150"/>
        <v>0</v>
      </c>
      <c r="U177" s="28">
        <f t="shared" si="150"/>
        <v>0</v>
      </c>
      <c r="V177" s="28">
        <f t="shared" si="150"/>
        <v>0</v>
      </c>
      <c r="W177" s="28">
        <f t="shared" si="150"/>
        <v>0</v>
      </c>
      <c r="X177" s="28">
        <f t="shared" si="150"/>
        <v>0</v>
      </c>
      <c r="Y177" s="28">
        <f t="shared" si="150"/>
        <v>0</v>
      </c>
      <c r="Z177" s="28">
        <f t="shared" si="150"/>
        <v>0</v>
      </c>
      <c r="AA177" s="28">
        <f t="shared" si="150"/>
        <v>0</v>
      </c>
      <c r="AB177" s="28">
        <f t="shared" si="150"/>
        <v>0</v>
      </c>
    </row>
    <row r="178" spans="1:28" outlineLevel="5">
      <c r="A178" s="2" t="s">
        <v>37</v>
      </c>
      <c r="B178" s="23" t="s">
        <v>64</v>
      </c>
      <c r="C178" s="23" t="s">
        <v>82</v>
      </c>
      <c r="D178" s="23" t="s">
        <v>28</v>
      </c>
      <c r="E178" s="23" t="s">
        <v>38</v>
      </c>
      <c r="F178" s="23"/>
      <c r="G178" s="24">
        <f>SUM(I178:K178)-H178</f>
        <v>827141.5</v>
      </c>
      <c r="H178" s="24"/>
      <c r="I178" s="35">
        <v>827141.5</v>
      </c>
      <c r="J178" s="8">
        <f>SUM(Q178)</f>
        <v>0</v>
      </c>
      <c r="K178" s="9">
        <f>SUM(S178+U178+W178+Y178+AA178)</f>
        <v>0</v>
      </c>
      <c r="L178" s="36">
        <f>SUM(N178:P178)-M178</f>
        <v>827141.5</v>
      </c>
      <c r="M178" s="37"/>
      <c r="N178" s="36">
        <v>827141.5</v>
      </c>
      <c r="O178" s="8">
        <f>SUM(R178)</f>
        <v>0</v>
      </c>
      <c r="P178" s="9">
        <f>SUM(T178+V178+X178+Z178+AB178)</f>
        <v>0</v>
      </c>
      <c r="Q178" s="9"/>
      <c r="R178" s="9"/>
      <c r="S178" s="9"/>
      <c r="T178" s="9"/>
      <c r="U178" s="9"/>
      <c r="V178" s="9"/>
      <c r="W178" s="9"/>
      <c r="X178" s="9"/>
      <c r="Y178" s="9"/>
      <c r="Z178" s="9"/>
      <c r="AA178" s="9"/>
      <c r="AB178" s="9"/>
    </row>
    <row r="179" spans="1:28" ht="31.5" outlineLevel="5">
      <c r="A179" s="2" t="s">
        <v>55</v>
      </c>
      <c r="B179" s="23" t="s">
        <v>64</v>
      </c>
      <c r="C179" s="23" t="s">
        <v>82</v>
      </c>
      <c r="D179" s="23" t="s">
        <v>28</v>
      </c>
      <c r="E179" s="23" t="s">
        <v>56</v>
      </c>
      <c r="F179" s="23"/>
      <c r="G179" s="24">
        <f>SUM(I179:K179)-H179</f>
        <v>573361.1</v>
      </c>
      <c r="H179" s="24"/>
      <c r="I179" s="35">
        <v>573361.1</v>
      </c>
      <c r="J179" s="8">
        <f>SUM(Q179)</f>
        <v>0</v>
      </c>
      <c r="K179" s="9">
        <f>SUM(S179+U179+W179+Y179+AA179)</f>
        <v>0</v>
      </c>
      <c r="L179" s="36">
        <f>SUM(N179:P179)-M179</f>
        <v>571170</v>
      </c>
      <c r="M179" s="37"/>
      <c r="N179" s="36">
        <v>571170</v>
      </c>
      <c r="O179" s="8">
        <f>SUM(R179)</f>
        <v>0</v>
      </c>
      <c r="P179" s="9">
        <f>SUM(T179+V179+X179+Z179+AB179)</f>
        <v>0</v>
      </c>
      <c r="Q179" s="9"/>
      <c r="R179" s="9"/>
      <c r="S179" s="9"/>
      <c r="T179" s="9"/>
      <c r="U179" s="9"/>
      <c r="V179" s="9"/>
      <c r="W179" s="9"/>
      <c r="X179" s="9"/>
      <c r="Y179" s="9"/>
      <c r="Z179" s="9"/>
      <c r="AA179" s="9"/>
      <c r="AB179" s="9"/>
    </row>
    <row r="180" spans="1:28" ht="47.25" outlineLevel="5">
      <c r="A180" s="2" t="s">
        <v>31</v>
      </c>
      <c r="B180" s="23" t="s">
        <v>64</v>
      </c>
      <c r="C180" s="23" t="s">
        <v>82</v>
      </c>
      <c r="D180" s="23" t="s">
        <v>28</v>
      </c>
      <c r="E180" s="23" t="s">
        <v>32</v>
      </c>
      <c r="F180" s="23"/>
      <c r="G180" s="24">
        <f>SUM(I180:K180)-H180</f>
        <v>286990</v>
      </c>
      <c r="H180" s="24"/>
      <c r="I180" s="35">
        <v>286990</v>
      </c>
      <c r="J180" s="8">
        <f>SUM(Q180)</f>
        <v>0</v>
      </c>
      <c r="K180" s="9">
        <f>SUM(S180+U180+W180+Y180+AA180)</f>
        <v>0</v>
      </c>
      <c r="L180" s="36">
        <f>SUM(N180:P180)-M180</f>
        <v>286990</v>
      </c>
      <c r="M180" s="37"/>
      <c r="N180" s="36">
        <v>286990</v>
      </c>
      <c r="O180" s="8">
        <f>SUM(R180)</f>
        <v>0</v>
      </c>
      <c r="P180" s="9">
        <f>SUM(T180+V180+X180+Z180+AB180)</f>
        <v>0</v>
      </c>
      <c r="Q180" s="9"/>
      <c r="R180" s="9"/>
      <c r="S180" s="9"/>
      <c r="T180" s="9"/>
      <c r="U180" s="9"/>
      <c r="V180" s="9"/>
      <c r="W180" s="9"/>
      <c r="X180" s="9"/>
      <c r="Y180" s="9"/>
      <c r="Z180" s="9"/>
      <c r="AA180" s="9"/>
      <c r="AB180" s="9"/>
    </row>
    <row r="181" spans="1:28" s="7" customFormat="1" ht="63" outlineLevel="2">
      <c r="A181" s="6" t="s">
        <v>83</v>
      </c>
      <c r="B181" s="48" t="s">
        <v>64</v>
      </c>
      <c r="C181" s="48" t="s">
        <v>84</v>
      </c>
      <c r="D181" s="48" t="s">
        <v>2</v>
      </c>
      <c r="E181" s="48" t="s">
        <v>2</v>
      </c>
      <c r="F181" s="48"/>
      <c r="G181" s="49">
        <f t="shared" ref="G181:I183" si="151">SUM(G182)</f>
        <v>111000</v>
      </c>
      <c r="H181" s="49">
        <f t="shared" si="151"/>
        <v>0</v>
      </c>
      <c r="I181" s="50">
        <f t="shared" si="151"/>
        <v>111000</v>
      </c>
      <c r="J181" s="50">
        <f t="shared" ref="J181:AB183" si="152">SUM(J182)</f>
        <v>0</v>
      </c>
      <c r="K181" s="50">
        <f t="shared" si="152"/>
        <v>0</v>
      </c>
      <c r="L181" s="50">
        <f t="shared" si="152"/>
        <v>110978.97</v>
      </c>
      <c r="M181" s="50">
        <f t="shared" si="152"/>
        <v>0</v>
      </c>
      <c r="N181" s="50">
        <f t="shared" si="152"/>
        <v>110978.97</v>
      </c>
      <c r="O181" s="51">
        <f t="shared" si="152"/>
        <v>0</v>
      </c>
      <c r="P181" s="51">
        <f t="shared" si="152"/>
        <v>0</v>
      </c>
      <c r="Q181" s="51">
        <f t="shared" si="152"/>
        <v>0</v>
      </c>
      <c r="R181" s="51">
        <f t="shared" si="152"/>
        <v>0</v>
      </c>
      <c r="S181" s="51">
        <f t="shared" si="152"/>
        <v>0</v>
      </c>
      <c r="T181" s="51">
        <f t="shared" si="152"/>
        <v>0</v>
      </c>
      <c r="U181" s="51">
        <f t="shared" si="152"/>
        <v>0</v>
      </c>
      <c r="V181" s="51">
        <f t="shared" si="152"/>
        <v>0</v>
      </c>
      <c r="W181" s="51">
        <f t="shared" si="152"/>
        <v>0</v>
      </c>
      <c r="X181" s="51">
        <f t="shared" si="152"/>
        <v>0</v>
      </c>
      <c r="Y181" s="51">
        <f t="shared" si="152"/>
        <v>0</v>
      </c>
      <c r="Z181" s="51">
        <f t="shared" si="152"/>
        <v>0</v>
      </c>
      <c r="AA181" s="51">
        <f t="shared" si="152"/>
        <v>0</v>
      </c>
      <c r="AB181" s="51">
        <f t="shared" si="152"/>
        <v>0</v>
      </c>
    </row>
    <row r="182" spans="1:28" ht="47.25" outlineLevel="3">
      <c r="A182" s="2" t="s">
        <v>25</v>
      </c>
      <c r="B182" s="23" t="s">
        <v>64</v>
      </c>
      <c r="C182" s="23" t="s">
        <v>84</v>
      </c>
      <c r="D182" s="23" t="s">
        <v>26</v>
      </c>
      <c r="E182" s="23" t="s">
        <v>2</v>
      </c>
      <c r="F182" s="23"/>
      <c r="G182" s="24">
        <f t="shared" si="151"/>
        <v>111000</v>
      </c>
      <c r="H182" s="24">
        <f t="shared" si="151"/>
        <v>0</v>
      </c>
      <c r="I182" s="35">
        <f t="shared" si="151"/>
        <v>111000</v>
      </c>
      <c r="J182" s="35">
        <f t="shared" si="152"/>
        <v>0</v>
      </c>
      <c r="K182" s="35">
        <f t="shared" si="152"/>
        <v>0</v>
      </c>
      <c r="L182" s="35">
        <f t="shared" si="152"/>
        <v>110978.97</v>
      </c>
      <c r="M182" s="35">
        <f t="shared" si="152"/>
        <v>0</v>
      </c>
      <c r="N182" s="35">
        <f t="shared" si="152"/>
        <v>110978.97</v>
      </c>
      <c r="O182" s="28">
        <f t="shared" si="152"/>
        <v>0</v>
      </c>
      <c r="P182" s="28">
        <f t="shared" si="152"/>
        <v>0</v>
      </c>
      <c r="Q182" s="28">
        <f t="shared" si="152"/>
        <v>0</v>
      </c>
      <c r="R182" s="28">
        <f t="shared" si="152"/>
        <v>0</v>
      </c>
      <c r="S182" s="28">
        <f t="shared" si="152"/>
        <v>0</v>
      </c>
      <c r="T182" s="28">
        <f t="shared" si="152"/>
        <v>0</v>
      </c>
      <c r="U182" s="28">
        <f t="shared" si="152"/>
        <v>0</v>
      </c>
      <c r="V182" s="28">
        <f t="shared" si="152"/>
        <v>0</v>
      </c>
      <c r="W182" s="28">
        <f t="shared" si="152"/>
        <v>0</v>
      </c>
      <c r="X182" s="28">
        <f t="shared" si="152"/>
        <v>0</v>
      </c>
      <c r="Y182" s="28">
        <f t="shared" si="152"/>
        <v>0</v>
      </c>
      <c r="Z182" s="28">
        <f t="shared" si="152"/>
        <v>0</v>
      </c>
      <c r="AA182" s="28">
        <f t="shared" si="152"/>
        <v>0</v>
      </c>
      <c r="AB182" s="28">
        <f t="shared" si="152"/>
        <v>0</v>
      </c>
    </row>
    <row r="183" spans="1:28" ht="31.5" outlineLevel="4">
      <c r="A183" s="2" t="s">
        <v>27</v>
      </c>
      <c r="B183" s="23" t="s">
        <v>64</v>
      </c>
      <c r="C183" s="23" t="s">
        <v>84</v>
      </c>
      <c r="D183" s="23" t="s">
        <v>28</v>
      </c>
      <c r="E183" s="23" t="s">
        <v>2</v>
      </c>
      <c r="F183" s="23"/>
      <c r="G183" s="53">
        <f t="shared" si="151"/>
        <v>111000</v>
      </c>
      <c r="H183" s="53">
        <f t="shared" si="151"/>
        <v>0</v>
      </c>
      <c r="I183" s="25">
        <f t="shared" si="151"/>
        <v>111000</v>
      </c>
      <c r="J183" s="25">
        <f t="shared" si="152"/>
        <v>0</v>
      </c>
      <c r="K183" s="25">
        <f t="shared" si="152"/>
        <v>0</v>
      </c>
      <c r="L183" s="25">
        <f t="shared" si="152"/>
        <v>110978.97</v>
      </c>
      <c r="M183" s="25">
        <f t="shared" si="152"/>
        <v>0</v>
      </c>
      <c r="N183" s="25">
        <f t="shared" si="152"/>
        <v>110978.97</v>
      </c>
      <c r="O183" s="26">
        <f t="shared" si="152"/>
        <v>0</v>
      </c>
      <c r="P183" s="26">
        <f t="shared" si="152"/>
        <v>0</v>
      </c>
      <c r="Q183" s="28">
        <f t="shared" si="152"/>
        <v>0</v>
      </c>
      <c r="R183" s="28">
        <f t="shared" si="152"/>
        <v>0</v>
      </c>
      <c r="S183" s="28">
        <f t="shared" si="152"/>
        <v>0</v>
      </c>
      <c r="T183" s="28">
        <f t="shared" si="152"/>
        <v>0</v>
      </c>
      <c r="U183" s="28">
        <f t="shared" si="152"/>
        <v>0</v>
      </c>
      <c r="V183" s="28">
        <f t="shared" si="152"/>
        <v>0</v>
      </c>
      <c r="W183" s="28">
        <f t="shared" si="152"/>
        <v>0</v>
      </c>
      <c r="X183" s="28">
        <f t="shared" si="152"/>
        <v>0</v>
      </c>
      <c r="Y183" s="28">
        <f t="shared" si="152"/>
        <v>0</v>
      </c>
      <c r="Z183" s="28">
        <f t="shared" si="152"/>
        <v>0</v>
      </c>
      <c r="AA183" s="28">
        <f t="shared" si="152"/>
        <v>0</v>
      </c>
      <c r="AB183" s="28">
        <f t="shared" si="152"/>
        <v>0</v>
      </c>
    </row>
    <row r="184" spans="1:28" outlineLevel="5">
      <c r="A184" s="29" t="s">
        <v>37</v>
      </c>
      <c r="B184" s="61" t="s">
        <v>64</v>
      </c>
      <c r="C184" s="61" t="s">
        <v>84</v>
      </c>
      <c r="D184" s="61" t="s">
        <v>28</v>
      </c>
      <c r="E184" s="61" t="s">
        <v>38</v>
      </c>
      <c r="F184" s="97"/>
      <c r="G184" s="28">
        <f>SUM(I184:K184)-H184</f>
        <v>111000</v>
      </c>
      <c r="H184" s="28"/>
      <c r="I184" s="28">
        <v>111000</v>
      </c>
      <c r="J184" s="8">
        <f>SUM(Q184)</f>
        <v>0</v>
      </c>
      <c r="K184" s="9">
        <f>SUM(S184+U184+W184+Y184+AA184)</f>
        <v>0</v>
      </c>
      <c r="L184" s="28">
        <f>SUM(N184:P184)-M184</f>
        <v>110978.97</v>
      </c>
      <c r="M184" s="37"/>
      <c r="N184" s="28">
        <v>110978.97</v>
      </c>
      <c r="O184" s="8">
        <f>SUM(R184)</f>
        <v>0</v>
      </c>
      <c r="P184" s="9">
        <f>SUM(T184+V184+X184+Z184+AB184)</f>
        <v>0</v>
      </c>
      <c r="Q184" s="9"/>
      <c r="R184" s="9"/>
      <c r="S184" s="9"/>
      <c r="T184" s="9"/>
      <c r="U184" s="9"/>
      <c r="V184" s="9"/>
      <c r="W184" s="9"/>
      <c r="X184" s="9"/>
      <c r="Y184" s="9"/>
      <c r="Z184" s="9"/>
      <c r="AA184" s="9"/>
      <c r="AB184" s="9"/>
    </row>
    <row r="185" spans="1:28" ht="63" outlineLevel="5">
      <c r="A185" s="6" t="s">
        <v>957</v>
      </c>
      <c r="B185" s="48" t="s">
        <v>64</v>
      </c>
      <c r="C185" s="48">
        <v>1230102034</v>
      </c>
      <c r="D185" s="48" t="s">
        <v>2</v>
      </c>
      <c r="E185" s="48" t="s">
        <v>2</v>
      </c>
      <c r="F185" s="87"/>
      <c r="G185" s="51">
        <f>SUM(G186)</f>
        <v>15000</v>
      </c>
      <c r="H185" s="51">
        <f t="shared" ref="H185:AB187" si="153">SUM(H186)</f>
        <v>0</v>
      </c>
      <c r="I185" s="51">
        <f t="shared" si="153"/>
        <v>15000</v>
      </c>
      <c r="J185" s="51">
        <f t="shared" si="153"/>
        <v>0</v>
      </c>
      <c r="K185" s="51">
        <f t="shared" si="153"/>
        <v>0</v>
      </c>
      <c r="L185" s="51">
        <f t="shared" si="153"/>
        <v>15000</v>
      </c>
      <c r="M185" s="51">
        <f t="shared" si="153"/>
        <v>0</v>
      </c>
      <c r="N185" s="51">
        <f t="shared" si="153"/>
        <v>15000</v>
      </c>
      <c r="O185" s="51">
        <f t="shared" si="153"/>
        <v>0</v>
      </c>
      <c r="P185" s="51">
        <f t="shared" si="153"/>
        <v>0</v>
      </c>
      <c r="Q185" s="51">
        <f t="shared" si="153"/>
        <v>0</v>
      </c>
      <c r="R185" s="51">
        <f t="shared" si="153"/>
        <v>0</v>
      </c>
      <c r="S185" s="51">
        <f t="shared" si="153"/>
        <v>0</v>
      </c>
      <c r="T185" s="51">
        <f t="shared" si="153"/>
        <v>0</v>
      </c>
      <c r="U185" s="51">
        <f t="shared" si="153"/>
        <v>0</v>
      </c>
      <c r="V185" s="51">
        <f t="shared" si="153"/>
        <v>0</v>
      </c>
      <c r="W185" s="51">
        <f t="shared" si="153"/>
        <v>0</v>
      </c>
      <c r="X185" s="51">
        <f t="shared" si="153"/>
        <v>0</v>
      </c>
      <c r="Y185" s="51">
        <f t="shared" si="153"/>
        <v>0</v>
      </c>
      <c r="Z185" s="51">
        <f t="shared" si="153"/>
        <v>0</v>
      </c>
      <c r="AA185" s="51">
        <f t="shared" si="153"/>
        <v>0</v>
      </c>
      <c r="AB185" s="51">
        <f t="shared" si="153"/>
        <v>0</v>
      </c>
    </row>
    <row r="186" spans="1:28" ht="47.25" outlineLevel="5">
      <c r="A186" s="2" t="s">
        <v>25</v>
      </c>
      <c r="B186" s="23" t="s">
        <v>64</v>
      </c>
      <c r="C186" s="23">
        <v>1230102034</v>
      </c>
      <c r="D186" s="23" t="s">
        <v>26</v>
      </c>
      <c r="E186" s="23" t="s">
        <v>2</v>
      </c>
      <c r="F186" s="87"/>
      <c r="G186" s="28">
        <f>SUM(G187)</f>
        <v>15000</v>
      </c>
      <c r="H186" s="28">
        <f t="shared" si="153"/>
        <v>0</v>
      </c>
      <c r="I186" s="28">
        <f t="shared" si="153"/>
        <v>15000</v>
      </c>
      <c r="J186" s="28">
        <f t="shared" si="153"/>
        <v>0</v>
      </c>
      <c r="K186" s="28">
        <f t="shared" si="153"/>
        <v>0</v>
      </c>
      <c r="L186" s="28">
        <f t="shared" si="153"/>
        <v>15000</v>
      </c>
      <c r="M186" s="28">
        <f t="shared" si="153"/>
        <v>0</v>
      </c>
      <c r="N186" s="28">
        <f t="shared" si="153"/>
        <v>15000</v>
      </c>
      <c r="O186" s="28">
        <f t="shared" si="153"/>
        <v>0</v>
      </c>
      <c r="P186" s="28">
        <f t="shared" si="153"/>
        <v>0</v>
      </c>
      <c r="Q186" s="28">
        <f t="shared" si="153"/>
        <v>0</v>
      </c>
      <c r="R186" s="28">
        <f t="shared" si="153"/>
        <v>0</v>
      </c>
      <c r="S186" s="28">
        <f t="shared" si="153"/>
        <v>0</v>
      </c>
      <c r="T186" s="28">
        <f t="shared" si="153"/>
        <v>0</v>
      </c>
      <c r="U186" s="28">
        <f t="shared" si="153"/>
        <v>0</v>
      </c>
      <c r="V186" s="28">
        <f t="shared" si="153"/>
        <v>0</v>
      </c>
      <c r="W186" s="28">
        <f t="shared" si="153"/>
        <v>0</v>
      </c>
      <c r="X186" s="28">
        <f t="shared" si="153"/>
        <v>0</v>
      </c>
      <c r="Y186" s="28">
        <f t="shared" si="153"/>
        <v>0</v>
      </c>
      <c r="Z186" s="28">
        <f t="shared" si="153"/>
        <v>0</v>
      </c>
      <c r="AA186" s="28">
        <f t="shared" si="153"/>
        <v>0</v>
      </c>
      <c r="AB186" s="28">
        <f t="shared" si="153"/>
        <v>0</v>
      </c>
    </row>
    <row r="187" spans="1:28" ht="31.5" outlineLevel="5">
      <c r="A187" s="29" t="s">
        <v>27</v>
      </c>
      <c r="B187" s="61" t="s">
        <v>64</v>
      </c>
      <c r="C187" s="61">
        <v>1230102034</v>
      </c>
      <c r="D187" s="61" t="s">
        <v>28</v>
      </c>
      <c r="E187" s="61" t="s">
        <v>2</v>
      </c>
      <c r="F187" s="87"/>
      <c r="G187" s="28">
        <f>SUM(G188)</f>
        <v>15000</v>
      </c>
      <c r="H187" s="28">
        <f t="shared" si="153"/>
        <v>0</v>
      </c>
      <c r="I187" s="28">
        <f t="shared" si="153"/>
        <v>15000</v>
      </c>
      <c r="J187" s="28">
        <f t="shared" si="153"/>
        <v>0</v>
      </c>
      <c r="K187" s="28">
        <f t="shared" si="153"/>
        <v>0</v>
      </c>
      <c r="L187" s="28">
        <f t="shared" si="153"/>
        <v>15000</v>
      </c>
      <c r="M187" s="28">
        <f t="shared" si="153"/>
        <v>0</v>
      </c>
      <c r="N187" s="28">
        <f t="shared" si="153"/>
        <v>15000</v>
      </c>
      <c r="O187" s="28">
        <f t="shared" si="153"/>
        <v>0</v>
      </c>
      <c r="P187" s="28">
        <f t="shared" si="153"/>
        <v>0</v>
      </c>
      <c r="Q187" s="28">
        <f t="shared" si="153"/>
        <v>0</v>
      </c>
      <c r="R187" s="28">
        <f t="shared" si="153"/>
        <v>0</v>
      </c>
      <c r="S187" s="28">
        <f t="shared" si="153"/>
        <v>0</v>
      </c>
      <c r="T187" s="28">
        <f t="shared" si="153"/>
        <v>0</v>
      </c>
      <c r="U187" s="28">
        <f t="shared" si="153"/>
        <v>0</v>
      </c>
      <c r="V187" s="28">
        <f t="shared" si="153"/>
        <v>0</v>
      </c>
      <c r="W187" s="28">
        <f t="shared" si="153"/>
        <v>0</v>
      </c>
      <c r="X187" s="28">
        <f t="shared" si="153"/>
        <v>0</v>
      </c>
      <c r="Y187" s="28">
        <f t="shared" si="153"/>
        <v>0</v>
      </c>
      <c r="Z187" s="28">
        <f t="shared" si="153"/>
        <v>0</v>
      </c>
      <c r="AA187" s="28">
        <f t="shared" si="153"/>
        <v>0</v>
      </c>
      <c r="AB187" s="28">
        <f t="shared" si="153"/>
        <v>0</v>
      </c>
    </row>
    <row r="188" spans="1:28" outlineLevel="5">
      <c r="A188" s="315" t="s">
        <v>37</v>
      </c>
      <c r="B188" s="64" t="s">
        <v>64</v>
      </c>
      <c r="C188" s="64">
        <v>1230102034</v>
      </c>
      <c r="D188" s="64" t="s">
        <v>28</v>
      </c>
      <c r="E188" s="64" t="s">
        <v>38</v>
      </c>
      <c r="F188" s="87"/>
      <c r="G188" s="28">
        <f t="shared" ref="G188" si="154">SUM(I188:K188)-H188</f>
        <v>15000</v>
      </c>
      <c r="H188" s="28"/>
      <c r="I188" s="28">
        <v>15000</v>
      </c>
      <c r="J188" s="8">
        <f t="shared" ref="J188" si="155">SUM(Q188)</f>
        <v>0</v>
      </c>
      <c r="K188" s="9">
        <f t="shared" ref="K188" si="156">SUM(S188+U188+W188+Y188+AA188)</f>
        <v>0</v>
      </c>
      <c r="L188" s="28">
        <f t="shared" ref="L188" si="157">SUM(N188:P188)-M188</f>
        <v>15000</v>
      </c>
      <c r="M188" s="37"/>
      <c r="N188" s="28">
        <v>15000</v>
      </c>
      <c r="O188" s="8">
        <f t="shared" ref="O188" si="158">SUM(R188)</f>
        <v>0</v>
      </c>
      <c r="P188" s="9">
        <f t="shared" ref="P188" si="159">SUM(T188+V188+X188+Z188+AB188)</f>
        <v>0</v>
      </c>
      <c r="Q188" s="9"/>
      <c r="R188" s="9"/>
      <c r="S188" s="9"/>
      <c r="T188" s="9"/>
      <c r="U188" s="9"/>
      <c r="V188" s="9"/>
      <c r="W188" s="9"/>
      <c r="X188" s="9"/>
      <c r="Y188" s="9"/>
      <c r="Z188" s="9"/>
      <c r="AA188" s="9"/>
      <c r="AB188" s="9"/>
    </row>
    <row r="189" spans="1:28" s="7" customFormat="1" ht="94.5" outlineLevel="2">
      <c r="A189" s="314" t="s">
        <v>85</v>
      </c>
      <c r="B189" s="100" t="s">
        <v>64</v>
      </c>
      <c r="C189" s="100" t="s">
        <v>86</v>
      </c>
      <c r="D189" s="100" t="s">
        <v>2</v>
      </c>
      <c r="E189" s="100" t="s">
        <v>2</v>
      </c>
      <c r="F189" s="100"/>
      <c r="G189" s="71">
        <f t="shared" ref="G189:I191" si="160">SUM(G190)</f>
        <v>32000</v>
      </c>
      <c r="H189" s="71">
        <f t="shared" si="160"/>
        <v>0</v>
      </c>
      <c r="I189" s="72">
        <f t="shared" si="160"/>
        <v>32000</v>
      </c>
      <c r="J189" s="72">
        <f t="shared" ref="J189:AB191" si="161">SUM(J190)</f>
        <v>0</v>
      </c>
      <c r="K189" s="72">
        <f t="shared" si="161"/>
        <v>0</v>
      </c>
      <c r="L189" s="72">
        <f t="shared" si="161"/>
        <v>32000</v>
      </c>
      <c r="M189" s="72">
        <f t="shared" si="161"/>
        <v>0</v>
      </c>
      <c r="N189" s="72">
        <f t="shared" si="161"/>
        <v>32000</v>
      </c>
      <c r="O189" s="96">
        <f t="shared" si="161"/>
        <v>0</v>
      </c>
      <c r="P189" s="96">
        <f t="shared" si="161"/>
        <v>0</v>
      </c>
      <c r="Q189" s="51">
        <f t="shared" si="161"/>
        <v>0</v>
      </c>
      <c r="R189" s="51">
        <f t="shared" si="161"/>
        <v>0</v>
      </c>
      <c r="S189" s="51">
        <f t="shared" si="161"/>
        <v>0</v>
      </c>
      <c r="T189" s="51">
        <f t="shared" si="161"/>
        <v>0</v>
      </c>
      <c r="U189" s="51">
        <f t="shared" si="161"/>
        <v>0</v>
      </c>
      <c r="V189" s="51">
        <f t="shared" si="161"/>
        <v>0</v>
      </c>
      <c r="W189" s="51">
        <f t="shared" si="161"/>
        <v>0</v>
      </c>
      <c r="X189" s="51">
        <f t="shared" si="161"/>
        <v>0</v>
      </c>
      <c r="Y189" s="51">
        <f t="shared" si="161"/>
        <v>0</v>
      </c>
      <c r="Z189" s="51">
        <f t="shared" si="161"/>
        <v>0</v>
      </c>
      <c r="AA189" s="51">
        <f t="shared" si="161"/>
        <v>0</v>
      </c>
      <c r="AB189" s="51">
        <f t="shared" si="161"/>
        <v>0</v>
      </c>
    </row>
    <row r="190" spans="1:28" ht="47.25" outlineLevel="3">
      <c r="A190" s="2" t="s">
        <v>25</v>
      </c>
      <c r="B190" s="23" t="s">
        <v>64</v>
      </c>
      <c r="C190" s="23" t="s">
        <v>86</v>
      </c>
      <c r="D190" s="23" t="s">
        <v>26</v>
      </c>
      <c r="E190" s="23" t="s">
        <v>2</v>
      </c>
      <c r="F190" s="23"/>
      <c r="G190" s="24">
        <f t="shared" si="160"/>
        <v>32000</v>
      </c>
      <c r="H190" s="24">
        <f t="shared" si="160"/>
        <v>0</v>
      </c>
      <c r="I190" s="35">
        <f t="shared" si="160"/>
        <v>32000</v>
      </c>
      <c r="J190" s="35">
        <f t="shared" si="161"/>
        <v>0</v>
      </c>
      <c r="K190" s="35">
        <f t="shared" si="161"/>
        <v>0</v>
      </c>
      <c r="L190" s="35">
        <f t="shared" si="161"/>
        <v>32000</v>
      </c>
      <c r="M190" s="35">
        <f t="shared" si="161"/>
        <v>0</v>
      </c>
      <c r="N190" s="35">
        <f t="shared" si="161"/>
        <v>32000</v>
      </c>
      <c r="O190" s="28">
        <f t="shared" si="161"/>
        <v>0</v>
      </c>
      <c r="P190" s="28">
        <f t="shared" si="161"/>
        <v>0</v>
      </c>
      <c r="Q190" s="28">
        <f t="shared" si="161"/>
        <v>0</v>
      </c>
      <c r="R190" s="28">
        <f t="shared" si="161"/>
        <v>0</v>
      </c>
      <c r="S190" s="28">
        <f t="shared" si="161"/>
        <v>0</v>
      </c>
      <c r="T190" s="28">
        <f t="shared" si="161"/>
        <v>0</v>
      </c>
      <c r="U190" s="28">
        <f t="shared" si="161"/>
        <v>0</v>
      </c>
      <c r="V190" s="28">
        <f t="shared" si="161"/>
        <v>0</v>
      </c>
      <c r="W190" s="28">
        <f t="shared" si="161"/>
        <v>0</v>
      </c>
      <c r="X190" s="28">
        <f t="shared" si="161"/>
        <v>0</v>
      </c>
      <c r="Y190" s="28">
        <f t="shared" si="161"/>
        <v>0</v>
      </c>
      <c r="Z190" s="28">
        <f t="shared" si="161"/>
        <v>0</v>
      </c>
      <c r="AA190" s="28">
        <f t="shared" si="161"/>
        <v>0</v>
      </c>
      <c r="AB190" s="28">
        <f t="shared" si="161"/>
        <v>0</v>
      </c>
    </row>
    <row r="191" spans="1:28" ht="31.5" outlineLevel="4">
      <c r="A191" s="2" t="s">
        <v>27</v>
      </c>
      <c r="B191" s="23" t="s">
        <v>64</v>
      </c>
      <c r="C191" s="23" t="s">
        <v>86</v>
      </c>
      <c r="D191" s="23" t="s">
        <v>28</v>
      </c>
      <c r="E191" s="23" t="s">
        <v>2</v>
      </c>
      <c r="F191" s="23"/>
      <c r="G191" s="24">
        <f t="shared" si="160"/>
        <v>32000</v>
      </c>
      <c r="H191" s="24">
        <f t="shared" si="160"/>
        <v>0</v>
      </c>
      <c r="I191" s="35">
        <f t="shared" si="160"/>
        <v>32000</v>
      </c>
      <c r="J191" s="35">
        <f t="shared" si="161"/>
        <v>0</v>
      </c>
      <c r="K191" s="35">
        <f t="shared" si="161"/>
        <v>0</v>
      </c>
      <c r="L191" s="35">
        <f t="shared" si="161"/>
        <v>32000</v>
      </c>
      <c r="M191" s="35">
        <f t="shared" si="161"/>
        <v>0</v>
      </c>
      <c r="N191" s="35">
        <f t="shared" si="161"/>
        <v>32000</v>
      </c>
      <c r="O191" s="28">
        <f t="shared" si="161"/>
        <v>0</v>
      </c>
      <c r="P191" s="28">
        <f t="shared" si="161"/>
        <v>0</v>
      </c>
      <c r="Q191" s="28">
        <f t="shared" si="161"/>
        <v>0</v>
      </c>
      <c r="R191" s="28">
        <f t="shared" si="161"/>
        <v>0</v>
      </c>
      <c r="S191" s="28">
        <f t="shared" si="161"/>
        <v>0</v>
      </c>
      <c r="T191" s="28">
        <f t="shared" si="161"/>
        <v>0</v>
      </c>
      <c r="U191" s="28">
        <f t="shared" si="161"/>
        <v>0</v>
      </c>
      <c r="V191" s="28">
        <f t="shared" si="161"/>
        <v>0</v>
      </c>
      <c r="W191" s="28">
        <f t="shared" si="161"/>
        <v>0</v>
      </c>
      <c r="X191" s="28">
        <f t="shared" si="161"/>
        <v>0</v>
      </c>
      <c r="Y191" s="28">
        <f t="shared" si="161"/>
        <v>0</v>
      </c>
      <c r="Z191" s="28">
        <f t="shared" si="161"/>
        <v>0</v>
      </c>
      <c r="AA191" s="28">
        <f t="shared" si="161"/>
        <v>0</v>
      </c>
      <c r="AB191" s="28">
        <f t="shared" si="161"/>
        <v>0</v>
      </c>
    </row>
    <row r="192" spans="1:28" outlineLevel="5">
      <c r="A192" s="2" t="s">
        <v>37</v>
      </c>
      <c r="B192" s="23" t="s">
        <v>64</v>
      </c>
      <c r="C192" s="23" t="s">
        <v>86</v>
      </c>
      <c r="D192" s="23" t="s">
        <v>28</v>
      </c>
      <c r="E192" s="23" t="s">
        <v>38</v>
      </c>
      <c r="F192" s="23"/>
      <c r="G192" s="24">
        <f>SUM(I192:K192)-H192</f>
        <v>32000</v>
      </c>
      <c r="H192" s="24"/>
      <c r="I192" s="35">
        <v>32000</v>
      </c>
      <c r="J192" s="8">
        <f>SUM(Q192)</f>
        <v>0</v>
      </c>
      <c r="K192" s="9">
        <f>SUM(S192+U192+W192+Y192+AA192)</f>
        <v>0</v>
      </c>
      <c r="L192" s="36">
        <f>SUM(N192:P192)-M192</f>
        <v>32000</v>
      </c>
      <c r="M192" s="37"/>
      <c r="N192" s="36">
        <v>32000</v>
      </c>
      <c r="O192" s="8">
        <f>SUM(R192)</f>
        <v>0</v>
      </c>
      <c r="P192" s="9">
        <f>SUM(T192+V192+X192+Z192+AB192)</f>
        <v>0</v>
      </c>
      <c r="Q192" s="9"/>
      <c r="R192" s="9"/>
      <c r="S192" s="9"/>
      <c r="T192" s="9"/>
      <c r="U192" s="9"/>
      <c r="V192" s="9"/>
      <c r="W192" s="9"/>
      <c r="X192" s="9"/>
      <c r="Y192" s="9"/>
      <c r="Z192" s="9"/>
      <c r="AA192" s="9"/>
      <c r="AB192" s="9"/>
    </row>
    <row r="193" spans="1:28" s="7" customFormat="1" ht="47.25" outlineLevel="2">
      <c r="A193" s="6" t="s">
        <v>87</v>
      </c>
      <c r="B193" s="48" t="s">
        <v>64</v>
      </c>
      <c r="C193" s="48" t="s">
        <v>88</v>
      </c>
      <c r="D193" s="48" t="s">
        <v>2</v>
      </c>
      <c r="E193" s="48" t="s">
        <v>2</v>
      </c>
      <c r="F193" s="48"/>
      <c r="G193" s="49">
        <f>SUM(G194+G204)</f>
        <v>5133235.21</v>
      </c>
      <c r="H193" s="49">
        <f t="shared" ref="H193:AB193" si="162">SUM(H194+H204)</f>
        <v>0</v>
      </c>
      <c r="I193" s="49">
        <f t="shared" si="162"/>
        <v>5133235.21</v>
      </c>
      <c r="J193" s="49">
        <f t="shared" si="162"/>
        <v>0</v>
      </c>
      <c r="K193" s="49">
        <f t="shared" si="162"/>
        <v>0</v>
      </c>
      <c r="L193" s="49">
        <f t="shared" si="162"/>
        <v>4959427.3600000003</v>
      </c>
      <c r="M193" s="49">
        <f t="shared" si="162"/>
        <v>0</v>
      </c>
      <c r="N193" s="49">
        <f t="shared" si="162"/>
        <v>4959427.3600000003</v>
      </c>
      <c r="O193" s="49">
        <f t="shared" si="162"/>
        <v>0</v>
      </c>
      <c r="P193" s="49">
        <f t="shared" si="162"/>
        <v>0</v>
      </c>
      <c r="Q193" s="49">
        <f t="shared" si="162"/>
        <v>0</v>
      </c>
      <c r="R193" s="49">
        <f t="shared" si="162"/>
        <v>0</v>
      </c>
      <c r="S193" s="49">
        <f t="shared" si="162"/>
        <v>0</v>
      </c>
      <c r="T193" s="49">
        <f t="shared" si="162"/>
        <v>0</v>
      </c>
      <c r="U193" s="49">
        <f t="shared" si="162"/>
        <v>0</v>
      </c>
      <c r="V193" s="49">
        <f t="shared" si="162"/>
        <v>0</v>
      </c>
      <c r="W193" s="49">
        <f t="shared" si="162"/>
        <v>0</v>
      </c>
      <c r="X193" s="49">
        <f t="shared" si="162"/>
        <v>0</v>
      </c>
      <c r="Y193" s="49">
        <f t="shared" si="162"/>
        <v>0</v>
      </c>
      <c r="Z193" s="49">
        <f t="shared" si="162"/>
        <v>0</v>
      </c>
      <c r="AA193" s="49">
        <f t="shared" si="162"/>
        <v>0</v>
      </c>
      <c r="AB193" s="49">
        <f t="shared" si="162"/>
        <v>0</v>
      </c>
    </row>
    <row r="194" spans="1:28" ht="47.25" outlineLevel="3">
      <c r="A194" s="2" t="s">
        <v>25</v>
      </c>
      <c r="B194" s="23" t="s">
        <v>64</v>
      </c>
      <c r="C194" s="23" t="s">
        <v>88</v>
      </c>
      <c r="D194" s="23" t="s">
        <v>26</v>
      </c>
      <c r="E194" s="23" t="s">
        <v>2</v>
      </c>
      <c r="F194" s="23"/>
      <c r="G194" s="24">
        <f>SUM(G195+G202)</f>
        <v>5114071.84</v>
      </c>
      <c r="H194" s="24">
        <f>SUM(H195+H202)</f>
        <v>0</v>
      </c>
      <c r="I194" s="35">
        <f>SUM(I195+I202)</f>
        <v>5114071.84</v>
      </c>
      <c r="J194" s="35">
        <f t="shared" ref="J194:AB194" si="163">SUM(J195+J202)</f>
        <v>0</v>
      </c>
      <c r="K194" s="35">
        <f t="shared" si="163"/>
        <v>0</v>
      </c>
      <c r="L194" s="35">
        <f t="shared" si="163"/>
        <v>4940263.99</v>
      </c>
      <c r="M194" s="35">
        <f t="shared" si="163"/>
        <v>0</v>
      </c>
      <c r="N194" s="35">
        <f t="shared" si="163"/>
        <v>4940263.99</v>
      </c>
      <c r="O194" s="28">
        <f t="shared" si="163"/>
        <v>0</v>
      </c>
      <c r="P194" s="28">
        <f t="shared" si="163"/>
        <v>0</v>
      </c>
      <c r="Q194" s="28">
        <f t="shared" si="163"/>
        <v>0</v>
      </c>
      <c r="R194" s="28">
        <f t="shared" si="163"/>
        <v>0</v>
      </c>
      <c r="S194" s="28">
        <f t="shared" si="163"/>
        <v>0</v>
      </c>
      <c r="T194" s="28">
        <f t="shared" si="163"/>
        <v>0</v>
      </c>
      <c r="U194" s="28">
        <f t="shared" si="163"/>
        <v>0</v>
      </c>
      <c r="V194" s="28">
        <f t="shared" si="163"/>
        <v>0</v>
      </c>
      <c r="W194" s="28">
        <f t="shared" si="163"/>
        <v>0</v>
      </c>
      <c r="X194" s="28">
        <f t="shared" si="163"/>
        <v>0</v>
      </c>
      <c r="Y194" s="28">
        <f t="shared" si="163"/>
        <v>0</v>
      </c>
      <c r="Z194" s="28">
        <f t="shared" si="163"/>
        <v>0</v>
      </c>
      <c r="AA194" s="28">
        <f t="shared" si="163"/>
        <v>0</v>
      </c>
      <c r="AB194" s="28">
        <f t="shared" si="163"/>
        <v>0</v>
      </c>
    </row>
    <row r="195" spans="1:28" ht="31.5" outlineLevel="4">
      <c r="A195" s="2" t="s">
        <v>27</v>
      </c>
      <c r="B195" s="23" t="s">
        <v>64</v>
      </c>
      <c r="C195" s="23" t="s">
        <v>88</v>
      </c>
      <c r="D195" s="23" t="s">
        <v>28</v>
      </c>
      <c r="E195" s="23" t="s">
        <v>2</v>
      </c>
      <c r="F195" s="23"/>
      <c r="G195" s="24">
        <f>SUM(G196:G201)</f>
        <v>2643680.2600000002</v>
      </c>
      <c r="H195" s="24">
        <f>SUM(H196:H201)</f>
        <v>0</v>
      </c>
      <c r="I195" s="35">
        <f>SUM(I196:I201)</f>
        <v>2643680.2600000002</v>
      </c>
      <c r="J195" s="35">
        <f t="shared" ref="J195:AB195" si="164">SUM(J196:J201)</f>
        <v>0</v>
      </c>
      <c r="K195" s="35">
        <f t="shared" si="164"/>
        <v>0</v>
      </c>
      <c r="L195" s="35">
        <f t="shared" si="164"/>
        <v>2581908.75</v>
      </c>
      <c r="M195" s="35">
        <f t="shared" si="164"/>
        <v>0</v>
      </c>
      <c r="N195" s="35">
        <f t="shared" si="164"/>
        <v>2581908.75</v>
      </c>
      <c r="O195" s="28">
        <f t="shared" si="164"/>
        <v>0</v>
      </c>
      <c r="P195" s="28">
        <f t="shared" si="164"/>
        <v>0</v>
      </c>
      <c r="Q195" s="28">
        <f t="shared" si="164"/>
        <v>0</v>
      </c>
      <c r="R195" s="28">
        <f t="shared" si="164"/>
        <v>0</v>
      </c>
      <c r="S195" s="28">
        <f t="shared" si="164"/>
        <v>0</v>
      </c>
      <c r="T195" s="28">
        <f t="shared" si="164"/>
        <v>0</v>
      </c>
      <c r="U195" s="28">
        <f t="shared" si="164"/>
        <v>0</v>
      </c>
      <c r="V195" s="28">
        <f t="shared" si="164"/>
        <v>0</v>
      </c>
      <c r="W195" s="28">
        <f t="shared" si="164"/>
        <v>0</v>
      </c>
      <c r="X195" s="28">
        <f t="shared" si="164"/>
        <v>0</v>
      </c>
      <c r="Y195" s="28">
        <f t="shared" si="164"/>
        <v>0</v>
      </c>
      <c r="Z195" s="28">
        <f t="shared" si="164"/>
        <v>0</v>
      </c>
      <c r="AA195" s="28">
        <f t="shared" si="164"/>
        <v>0</v>
      </c>
      <c r="AB195" s="28">
        <f t="shared" si="164"/>
        <v>0</v>
      </c>
    </row>
    <row r="196" spans="1:28" outlineLevel="5">
      <c r="A196" s="2" t="s">
        <v>89</v>
      </c>
      <c r="B196" s="23" t="s">
        <v>64</v>
      </c>
      <c r="C196" s="23" t="s">
        <v>88</v>
      </c>
      <c r="D196" s="23" t="s">
        <v>28</v>
      </c>
      <c r="E196" s="23" t="s">
        <v>90</v>
      </c>
      <c r="F196" s="23"/>
      <c r="G196" s="24">
        <f t="shared" ref="G196:G201" si="165">SUM(I196:K196)-H196</f>
        <v>660.62</v>
      </c>
      <c r="H196" s="24"/>
      <c r="I196" s="35">
        <v>660.62</v>
      </c>
      <c r="J196" s="8">
        <f t="shared" ref="J196:J201" si="166">SUM(Q196)</f>
        <v>0</v>
      </c>
      <c r="K196" s="9">
        <f t="shared" ref="K196:K201" si="167">SUM(S196+U196+W196+Y196+AA196)</f>
        <v>0</v>
      </c>
      <c r="L196" s="36">
        <f t="shared" ref="L196:L201" si="168">SUM(N196:P196)-M196</f>
        <v>660.62</v>
      </c>
      <c r="M196" s="37"/>
      <c r="N196" s="36">
        <v>660.62</v>
      </c>
      <c r="O196" s="8">
        <f t="shared" ref="O196:O201" si="169">SUM(R196)</f>
        <v>0</v>
      </c>
      <c r="P196" s="9">
        <f t="shared" ref="P196:P201" si="170">SUM(T196+V196+X196+Z196+AB196)</f>
        <v>0</v>
      </c>
      <c r="Q196" s="9"/>
      <c r="R196" s="9"/>
      <c r="S196" s="9"/>
      <c r="T196" s="9"/>
      <c r="U196" s="9"/>
      <c r="V196" s="9"/>
      <c r="W196" s="9"/>
      <c r="X196" s="9"/>
      <c r="Y196" s="9"/>
      <c r="Z196" s="9"/>
      <c r="AA196" s="9"/>
      <c r="AB196" s="9"/>
    </row>
    <row r="197" spans="1:28" ht="31.5" outlineLevel="5">
      <c r="A197" s="2" t="s">
        <v>71</v>
      </c>
      <c r="B197" s="23" t="s">
        <v>64</v>
      </c>
      <c r="C197" s="23" t="s">
        <v>88</v>
      </c>
      <c r="D197" s="23" t="s">
        <v>28</v>
      </c>
      <c r="E197" s="23" t="s">
        <v>72</v>
      </c>
      <c r="F197" s="23"/>
      <c r="G197" s="24">
        <f t="shared" si="165"/>
        <v>1038265.97</v>
      </c>
      <c r="H197" s="24"/>
      <c r="I197" s="35">
        <v>1038265.97</v>
      </c>
      <c r="J197" s="8">
        <f t="shared" si="166"/>
        <v>0</v>
      </c>
      <c r="K197" s="9">
        <f t="shared" si="167"/>
        <v>0</v>
      </c>
      <c r="L197" s="36">
        <f t="shared" si="168"/>
        <v>1038265.97</v>
      </c>
      <c r="M197" s="37"/>
      <c r="N197" s="36">
        <v>1038265.97</v>
      </c>
      <c r="O197" s="8">
        <f t="shared" si="169"/>
        <v>0</v>
      </c>
      <c r="P197" s="9">
        <f t="shared" si="170"/>
        <v>0</v>
      </c>
      <c r="Q197" s="9"/>
      <c r="R197" s="9"/>
      <c r="S197" s="9"/>
      <c r="T197" s="9"/>
      <c r="U197" s="9"/>
      <c r="V197" s="9"/>
      <c r="W197" s="9"/>
      <c r="X197" s="9"/>
      <c r="Y197" s="9"/>
      <c r="Z197" s="9"/>
      <c r="AA197" s="9"/>
      <c r="AB197" s="9"/>
    </row>
    <row r="198" spans="1:28" outlineLevel="5">
      <c r="A198" s="2" t="s">
        <v>37</v>
      </c>
      <c r="B198" s="23" t="s">
        <v>64</v>
      </c>
      <c r="C198" s="23" t="s">
        <v>88</v>
      </c>
      <c r="D198" s="23" t="s">
        <v>28</v>
      </c>
      <c r="E198" s="23" t="s">
        <v>38</v>
      </c>
      <c r="F198" s="23"/>
      <c r="G198" s="24">
        <f t="shared" si="165"/>
        <v>157519.24</v>
      </c>
      <c r="H198" s="24"/>
      <c r="I198" s="35">
        <v>157519.24</v>
      </c>
      <c r="J198" s="8">
        <f t="shared" si="166"/>
        <v>0</v>
      </c>
      <c r="K198" s="9">
        <f t="shared" si="167"/>
        <v>0</v>
      </c>
      <c r="L198" s="36">
        <f t="shared" si="168"/>
        <v>157519.24</v>
      </c>
      <c r="M198" s="37"/>
      <c r="N198" s="36">
        <v>157519.24</v>
      </c>
      <c r="O198" s="8">
        <f t="shared" si="169"/>
        <v>0</v>
      </c>
      <c r="P198" s="9">
        <f t="shared" si="170"/>
        <v>0</v>
      </c>
      <c r="Q198" s="9"/>
      <c r="R198" s="9"/>
      <c r="S198" s="9"/>
      <c r="T198" s="9"/>
      <c r="U198" s="9"/>
      <c r="V198" s="9"/>
      <c r="W198" s="9"/>
      <c r="X198" s="9"/>
      <c r="Y198" s="9"/>
      <c r="Z198" s="9"/>
      <c r="AA198" s="9"/>
      <c r="AB198" s="9"/>
    </row>
    <row r="199" spans="1:28" ht="31.5" outlineLevel="5">
      <c r="A199" s="2" t="s">
        <v>91</v>
      </c>
      <c r="B199" s="23" t="s">
        <v>64</v>
      </c>
      <c r="C199" s="23" t="s">
        <v>88</v>
      </c>
      <c r="D199" s="23" t="s">
        <v>28</v>
      </c>
      <c r="E199" s="23" t="s">
        <v>92</v>
      </c>
      <c r="F199" s="23"/>
      <c r="G199" s="24">
        <f t="shared" si="165"/>
        <v>700000</v>
      </c>
      <c r="H199" s="24"/>
      <c r="I199" s="35">
        <v>700000</v>
      </c>
      <c r="J199" s="8">
        <f t="shared" si="166"/>
        <v>0</v>
      </c>
      <c r="K199" s="9">
        <f t="shared" si="167"/>
        <v>0</v>
      </c>
      <c r="L199" s="36">
        <f t="shared" si="168"/>
        <v>640045.74</v>
      </c>
      <c r="M199" s="37"/>
      <c r="N199" s="36">
        <v>640045.74</v>
      </c>
      <c r="O199" s="8">
        <f t="shared" si="169"/>
        <v>0</v>
      </c>
      <c r="P199" s="9">
        <f t="shared" si="170"/>
        <v>0</v>
      </c>
      <c r="Q199" s="9"/>
      <c r="R199" s="9"/>
      <c r="S199" s="9"/>
      <c r="T199" s="9"/>
      <c r="U199" s="9"/>
      <c r="V199" s="9"/>
      <c r="W199" s="9"/>
      <c r="X199" s="9"/>
      <c r="Y199" s="9"/>
      <c r="Z199" s="9"/>
      <c r="AA199" s="9"/>
      <c r="AB199" s="9"/>
    </row>
    <row r="200" spans="1:28" ht="31.5" outlineLevel="5">
      <c r="A200" s="2" t="s">
        <v>958</v>
      </c>
      <c r="B200" s="23" t="s">
        <v>64</v>
      </c>
      <c r="C200" s="23" t="s">
        <v>88</v>
      </c>
      <c r="D200" s="23" t="s">
        <v>28</v>
      </c>
      <c r="E200" s="23">
        <v>344</v>
      </c>
      <c r="F200" s="23"/>
      <c r="G200" s="24">
        <f t="shared" si="165"/>
        <v>5243</v>
      </c>
      <c r="H200" s="24"/>
      <c r="I200" s="35">
        <v>5243</v>
      </c>
      <c r="J200" s="8">
        <f t="shared" si="166"/>
        <v>0</v>
      </c>
      <c r="K200" s="9">
        <f t="shared" si="167"/>
        <v>0</v>
      </c>
      <c r="L200" s="36">
        <f t="shared" si="168"/>
        <v>5243</v>
      </c>
      <c r="M200" s="37"/>
      <c r="N200" s="36">
        <v>5243</v>
      </c>
      <c r="O200" s="8">
        <f t="shared" si="169"/>
        <v>0</v>
      </c>
      <c r="P200" s="9">
        <f t="shared" si="170"/>
        <v>0</v>
      </c>
      <c r="Q200" s="9"/>
      <c r="R200" s="9"/>
      <c r="S200" s="9"/>
      <c r="T200" s="9"/>
      <c r="U200" s="9"/>
      <c r="V200" s="9"/>
      <c r="W200" s="9"/>
      <c r="X200" s="9"/>
      <c r="Y200" s="9"/>
      <c r="Z200" s="9"/>
      <c r="AA200" s="9"/>
      <c r="AB200" s="9"/>
    </row>
    <row r="201" spans="1:28" ht="47.25" outlineLevel="5">
      <c r="A201" s="2" t="s">
        <v>31</v>
      </c>
      <c r="B201" s="23" t="s">
        <v>64</v>
      </c>
      <c r="C201" s="23" t="s">
        <v>88</v>
      </c>
      <c r="D201" s="23" t="s">
        <v>28</v>
      </c>
      <c r="E201" s="23" t="s">
        <v>32</v>
      </c>
      <c r="F201" s="23"/>
      <c r="G201" s="24">
        <f t="shared" si="165"/>
        <v>741991.43</v>
      </c>
      <c r="H201" s="24"/>
      <c r="I201" s="35">
        <v>741991.43</v>
      </c>
      <c r="J201" s="8">
        <f t="shared" si="166"/>
        <v>0</v>
      </c>
      <c r="K201" s="9">
        <f t="shared" si="167"/>
        <v>0</v>
      </c>
      <c r="L201" s="36">
        <f t="shared" si="168"/>
        <v>740174.18</v>
      </c>
      <c r="M201" s="37"/>
      <c r="N201" s="36">
        <v>740174.18</v>
      </c>
      <c r="O201" s="8">
        <f t="shared" si="169"/>
        <v>0</v>
      </c>
      <c r="P201" s="9">
        <f t="shared" si="170"/>
        <v>0</v>
      </c>
      <c r="Q201" s="9"/>
      <c r="R201" s="9"/>
      <c r="S201" s="9"/>
      <c r="T201" s="9"/>
      <c r="U201" s="9"/>
      <c r="V201" s="9"/>
      <c r="W201" s="9"/>
      <c r="X201" s="9"/>
      <c r="Y201" s="9"/>
      <c r="Z201" s="9"/>
      <c r="AA201" s="9"/>
      <c r="AB201" s="9"/>
    </row>
    <row r="202" spans="1:28" ht="31.5" outlineLevel="4">
      <c r="A202" s="2" t="s">
        <v>93</v>
      </c>
      <c r="B202" s="23" t="s">
        <v>64</v>
      </c>
      <c r="C202" s="23" t="s">
        <v>88</v>
      </c>
      <c r="D202" s="23" t="s">
        <v>94</v>
      </c>
      <c r="E202" s="23" t="s">
        <v>2</v>
      </c>
      <c r="F202" s="23"/>
      <c r="G202" s="24">
        <f>SUM(G203)</f>
        <v>2470391.58</v>
      </c>
      <c r="H202" s="24">
        <f>SUM(H203)</f>
        <v>0</v>
      </c>
      <c r="I202" s="35">
        <f>SUM(I203)</f>
        <v>2470391.58</v>
      </c>
      <c r="J202" s="35">
        <f t="shared" ref="J202:AB202" si="171">SUM(J203)</f>
        <v>0</v>
      </c>
      <c r="K202" s="35">
        <f t="shared" si="171"/>
        <v>0</v>
      </c>
      <c r="L202" s="35">
        <f t="shared" si="171"/>
        <v>2358355.2400000002</v>
      </c>
      <c r="M202" s="35">
        <f t="shared" si="171"/>
        <v>0</v>
      </c>
      <c r="N202" s="35">
        <f t="shared" si="171"/>
        <v>2358355.2400000002</v>
      </c>
      <c r="O202" s="28">
        <f t="shared" si="171"/>
        <v>0</v>
      </c>
      <c r="P202" s="28">
        <f t="shared" si="171"/>
        <v>0</v>
      </c>
      <c r="Q202" s="28">
        <f t="shared" si="171"/>
        <v>0</v>
      </c>
      <c r="R202" s="28">
        <f t="shared" si="171"/>
        <v>0</v>
      </c>
      <c r="S202" s="28">
        <f t="shared" si="171"/>
        <v>0</v>
      </c>
      <c r="T202" s="28">
        <f t="shared" si="171"/>
        <v>0</v>
      </c>
      <c r="U202" s="28">
        <f t="shared" si="171"/>
        <v>0</v>
      </c>
      <c r="V202" s="28">
        <f t="shared" si="171"/>
        <v>0</v>
      </c>
      <c r="W202" s="28">
        <f t="shared" si="171"/>
        <v>0</v>
      </c>
      <c r="X202" s="28">
        <f t="shared" si="171"/>
        <v>0</v>
      </c>
      <c r="Y202" s="28">
        <f t="shared" si="171"/>
        <v>0</v>
      </c>
      <c r="Z202" s="28">
        <f t="shared" si="171"/>
        <v>0</v>
      </c>
      <c r="AA202" s="28">
        <f t="shared" si="171"/>
        <v>0</v>
      </c>
      <c r="AB202" s="28">
        <f t="shared" si="171"/>
        <v>0</v>
      </c>
    </row>
    <row r="203" spans="1:28" outlineLevel="5">
      <c r="A203" s="29" t="s">
        <v>89</v>
      </c>
      <c r="B203" s="61" t="s">
        <v>64</v>
      </c>
      <c r="C203" s="61" t="s">
        <v>88</v>
      </c>
      <c r="D203" s="61" t="s">
        <v>94</v>
      </c>
      <c r="E203" s="61" t="s">
        <v>90</v>
      </c>
      <c r="F203" s="61"/>
      <c r="G203" s="53">
        <f>SUM(I203:K203)-H203</f>
        <v>2470391.58</v>
      </c>
      <c r="H203" s="53"/>
      <c r="I203" s="25">
        <v>2470391.58</v>
      </c>
      <c r="J203" s="10">
        <f>SUM(Q203)</f>
        <v>0</v>
      </c>
      <c r="K203" s="11">
        <f>SUM(S203+U203+W203+Y203+AA203)</f>
        <v>0</v>
      </c>
      <c r="L203" s="54">
        <f>SUM(N203:P203)-M203</f>
        <v>2358355.2400000002</v>
      </c>
      <c r="M203" s="55"/>
      <c r="N203" s="54">
        <v>2358355.2400000002</v>
      </c>
      <c r="O203" s="10">
        <f>SUM(R203)</f>
        <v>0</v>
      </c>
      <c r="P203" s="9">
        <f>SUM(T203+V203+X203+Z203+AB203)</f>
        <v>0</v>
      </c>
      <c r="Q203" s="9"/>
      <c r="R203" s="9"/>
      <c r="S203" s="9"/>
      <c r="T203" s="9"/>
      <c r="U203" s="9"/>
      <c r="V203" s="9"/>
      <c r="W203" s="9"/>
      <c r="X203" s="9"/>
      <c r="Y203" s="9"/>
      <c r="Z203" s="9"/>
      <c r="AA203" s="9"/>
      <c r="AB203" s="9"/>
    </row>
    <row r="204" spans="1:28" outlineLevel="5">
      <c r="A204" s="2" t="s">
        <v>41</v>
      </c>
      <c r="B204" s="23" t="s">
        <v>64</v>
      </c>
      <c r="C204" s="23" t="s">
        <v>88</v>
      </c>
      <c r="D204" s="64">
        <v>800</v>
      </c>
      <c r="E204" s="23" t="s">
        <v>2</v>
      </c>
      <c r="F204" s="64"/>
      <c r="G204" s="28">
        <f>SUM(G205)</f>
        <v>19163.370000000003</v>
      </c>
      <c r="H204" s="28">
        <f t="shared" ref="H204:AB204" si="172">SUM(H205)</f>
        <v>0</v>
      </c>
      <c r="I204" s="28">
        <f t="shared" si="172"/>
        <v>19163.370000000003</v>
      </c>
      <c r="J204" s="28">
        <f t="shared" si="172"/>
        <v>0</v>
      </c>
      <c r="K204" s="28">
        <f t="shared" si="172"/>
        <v>0</v>
      </c>
      <c r="L204" s="28">
        <f t="shared" si="172"/>
        <v>19163.370000000003</v>
      </c>
      <c r="M204" s="28">
        <f t="shared" si="172"/>
        <v>0</v>
      </c>
      <c r="N204" s="28">
        <f t="shared" si="172"/>
        <v>19163.370000000003</v>
      </c>
      <c r="O204" s="28">
        <f t="shared" si="172"/>
        <v>0</v>
      </c>
      <c r="P204" s="28">
        <f t="shared" si="172"/>
        <v>0</v>
      </c>
      <c r="Q204" s="28">
        <f t="shared" si="172"/>
        <v>0</v>
      </c>
      <c r="R204" s="28">
        <f t="shared" si="172"/>
        <v>0</v>
      </c>
      <c r="S204" s="28">
        <f t="shared" si="172"/>
        <v>0</v>
      </c>
      <c r="T204" s="28">
        <f t="shared" si="172"/>
        <v>0</v>
      </c>
      <c r="U204" s="28">
        <f t="shared" si="172"/>
        <v>0</v>
      </c>
      <c r="V204" s="28">
        <f t="shared" si="172"/>
        <v>0</v>
      </c>
      <c r="W204" s="28">
        <f t="shared" si="172"/>
        <v>0</v>
      </c>
      <c r="X204" s="28">
        <f t="shared" si="172"/>
        <v>0</v>
      </c>
      <c r="Y204" s="28">
        <f t="shared" si="172"/>
        <v>0</v>
      </c>
      <c r="Z204" s="28">
        <f t="shared" si="172"/>
        <v>0</v>
      </c>
      <c r="AA204" s="28">
        <f t="shared" si="172"/>
        <v>0</v>
      </c>
      <c r="AB204" s="28">
        <f t="shared" si="172"/>
        <v>0</v>
      </c>
    </row>
    <row r="205" spans="1:28" ht="63" outlineLevel="5">
      <c r="A205" s="2" t="s">
        <v>510</v>
      </c>
      <c r="B205" s="61" t="s">
        <v>64</v>
      </c>
      <c r="C205" s="61" t="s">
        <v>88</v>
      </c>
      <c r="D205" s="321">
        <v>831</v>
      </c>
      <c r="E205" s="23" t="s">
        <v>2</v>
      </c>
      <c r="F205" s="64"/>
      <c r="G205" s="28">
        <f>SUM(G206:G207)</f>
        <v>19163.370000000003</v>
      </c>
      <c r="H205" s="28">
        <f t="shared" ref="H205:AB205" si="173">SUM(H206:H207)</f>
        <v>0</v>
      </c>
      <c r="I205" s="28">
        <f t="shared" si="173"/>
        <v>19163.370000000003</v>
      </c>
      <c r="J205" s="28">
        <f t="shared" si="173"/>
        <v>0</v>
      </c>
      <c r="K205" s="28">
        <f t="shared" si="173"/>
        <v>0</v>
      </c>
      <c r="L205" s="28">
        <f t="shared" si="173"/>
        <v>19163.370000000003</v>
      </c>
      <c r="M205" s="28">
        <f t="shared" si="173"/>
        <v>0</v>
      </c>
      <c r="N205" s="28">
        <f t="shared" si="173"/>
        <v>19163.370000000003</v>
      </c>
      <c r="O205" s="28">
        <f t="shared" si="173"/>
        <v>0</v>
      </c>
      <c r="P205" s="28">
        <f t="shared" si="173"/>
        <v>0</v>
      </c>
      <c r="Q205" s="28">
        <f t="shared" si="173"/>
        <v>0</v>
      </c>
      <c r="R205" s="28">
        <f t="shared" si="173"/>
        <v>0</v>
      </c>
      <c r="S205" s="28">
        <f t="shared" si="173"/>
        <v>0</v>
      </c>
      <c r="T205" s="28">
        <f t="shared" si="173"/>
        <v>0</v>
      </c>
      <c r="U205" s="28">
        <f t="shared" si="173"/>
        <v>0</v>
      </c>
      <c r="V205" s="28">
        <f t="shared" si="173"/>
        <v>0</v>
      </c>
      <c r="W205" s="28">
        <f t="shared" si="173"/>
        <v>0</v>
      </c>
      <c r="X205" s="28">
        <f t="shared" si="173"/>
        <v>0</v>
      </c>
      <c r="Y205" s="28">
        <f t="shared" si="173"/>
        <v>0</v>
      </c>
      <c r="Z205" s="28">
        <f t="shared" si="173"/>
        <v>0</v>
      </c>
      <c r="AA205" s="28">
        <f t="shared" si="173"/>
        <v>0</v>
      </c>
      <c r="AB205" s="28">
        <f t="shared" si="173"/>
        <v>0</v>
      </c>
    </row>
    <row r="206" spans="1:28" ht="63" outlineLevel="5">
      <c r="A206" s="2" t="s">
        <v>1008</v>
      </c>
      <c r="B206" s="64" t="s">
        <v>64</v>
      </c>
      <c r="C206" s="64" t="s">
        <v>88</v>
      </c>
      <c r="D206" s="64">
        <v>831</v>
      </c>
      <c r="E206" s="23">
        <v>293</v>
      </c>
      <c r="F206" s="64"/>
      <c r="G206" s="28">
        <f>SUM(I206:K206)-H206</f>
        <v>11163.37</v>
      </c>
      <c r="H206" s="28"/>
      <c r="I206" s="28">
        <v>11163.37</v>
      </c>
      <c r="J206" s="8">
        <f>SUM(Q206)</f>
        <v>0</v>
      </c>
      <c r="K206" s="9">
        <f>SUM(S206+U206+W206+Y206+AA206)</f>
        <v>0</v>
      </c>
      <c r="L206" s="28">
        <f>SUM(N206:P206)-M206</f>
        <v>11163.37</v>
      </c>
      <c r="M206" s="37"/>
      <c r="N206" s="28">
        <v>11163.37</v>
      </c>
      <c r="O206" s="8">
        <f>SUM(R206)</f>
        <v>0</v>
      </c>
      <c r="P206" s="9">
        <f>SUM(T206+V206+X206+Z206+AB206)</f>
        <v>0</v>
      </c>
      <c r="Q206" s="28"/>
      <c r="R206" s="28"/>
      <c r="S206" s="28"/>
      <c r="T206" s="28"/>
      <c r="U206" s="28"/>
      <c r="V206" s="28"/>
      <c r="W206" s="28"/>
      <c r="X206" s="28"/>
      <c r="Y206" s="28"/>
      <c r="Z206" s="28"/>
      <c r="AA206" s="28"/>
      <c r="AB206" s="28"/>
    </row>
    <row r="207" spans="1:28" ht="31.5" outlineLevel="5">
      <c r="A207" s="2" t="s">
        <v>77</v>
      </c>
      <c r="B207" s="64" t="s">
        <v>64</v>
      </c>
      <c r="C207" s="64" t="s">
        <v>88</v>
      </c>
      <c r="D207" s="64">
        <v>831</v>
      </c>
      <c r="E207" s="64">
        <v>297</v>
      </c>
      <c r="F207" s="64"/>
      <c r="G207" s="28">
        <f>SUM(I207:K207)-H207</f>
        <v>8000</v>
      </c>
      <c r="H207" s="28"/>
      <c r="I207" s="28">
        <v>8000</v>
      </c>
      <c r="J207" s="8">
        <f>SUM(Q207)</f>
        <v>0</v>
      </c>
      <c r="K207" s="9">
        <f>SUM(S207+U207+W207+Y207+AA207)</f>
        <v>0</v>
      </c>
      <c r="L207" s="28">
        <f>SUM(N207:P207)-M207</f>
        <v>8000</v>
      </c>
      <c r="M207" s="37"/>
      <c r="N207" s="28">
        <v>8000</v>
      </c>
      <c r="O207" s="8">
        <f>SUM(R207)</f>
        <v>0</v>
      </c>
      <c r="P207" s="9">
        <f>SUM(T207+V207+X207+Z207+AB207)</f>
        <v>0</v>
      </c>
      <c r="Q207" s="9"/>
      <c r="R207" s="9"/>
      <c r="S207" s="9"/>
      <c r="T207" s="9"/>
      <c r="U207" s="9"/>
      <c r="V207" s="9"/>
      <c r="W207" s="9"/>
      <c r="X207" s="9"/>
      <c r="Y207" s="9"/>
      <c r="Z207" s="9"/>
      <c r="AA207" s="9"/>
      <c r="AB207" s="9"/>
    </row>
    <row r="208" spans="1:28" s="7" customFormat="1" ht="47.25" outlineLevel="2">
      <c r="A208" s="6" t="s">
        <v>33</v>
      </c>
      <c r="B208" s="48" t="s">
        <v>64</v>
      </c>
      <c r="C208" s="48" t="s">
        <v>34</v>
      </c>
      <c r="D208" s="48" t="s">
        <v>2</v>
      </c>
      <c r="E208" s="48" t="s">
        <v>2</v>
      </c>
      <c r="F208" s="48"/>
      <c r="G208" s="49">
        <f>SUM(G209+G217+G223)</f>
        <v>3781875.12</v>
      </c>
      <c r="H208" s="49">
        <f>SUM(H209+H217+H223)</f>
        <v>0</v>
      </c>
      <c r="I208" s="50">
        <f>SUM(I209+I217+I223)</f>
        <v>3781875.12</v>
      </c>
      <c r="J208" s="50">
        <f t="shared" ref="J208:AB208" si="174">SUM(J209+J217+J223)</f>
        <v>0</v>
      </c>
      <c r="K208" s="50">
        <f t="shared" si="174"/>
        <v>0</v>
      </c>
      <c r="L208" s="50">
        <f t="shared" si="174"/>
        <v>3771032.68</v>
      </c>
      <c r="M208" s="50">
        <f t="shared" si="174"/>
        <v>0</v>
      </c>
      <c r="N208" s="50">
        <f t="shared" si="174"/>
        <v>3771032.68</v>
      </c>
      <c r="O208" s="51">
        <f t="shared" si="174"/>
        <v>0</v>
      </c>
      <c r="P208" s="51">
        <f t="shared" si="174"/>
        <v>0</v>
      </c>
      <c r="Q208" s="51">
        <f t="shared" si="174"/>
        <v>0</v>
      </c>
      <c r="R208" s="51">
        <f t="shared" si="174"/>
        <v>0</v>
      </c>
      <c r="S208" s="51">
        <f t="shared" si="174"/>
        <v>0</v>
      </c>
      <c r="T208" s="51">
        <f t="shared" si="174"/>
        <v>0</v>
      </c>
      <c r="U208" s="51">
        <f t="shared" si="174"/>
        <v>0</v>
      </c>
      <c r="V208" s="51">
        <f t="shared" si="174"/>
        <v>0</v>
      </c>
      <c r="W208" s="51">
        <f t="shared" si="174"/>
        <v>0</v>
      </c>
      <c r="X208" s="51">
        <f t="shared" si="174"/>
        <v>0</v>
      </c>
      <c r="Y208" s="51">
        <f t="shared" si="174"/>
        <v>0</v>
      </c>
      <c r="Z208" s="51">
        <f t="shared" si="174"/>
        <v>0</v>
      </c>
      <c r="AA208" s="51">
        <f t="shared" si="174"/>
        <v>0</v>
      </c>
      <c r="AB208" s="51">
        <f t="shared" si="174"/>
        <v>0</v>
      </c>
    </row>
    <row r="209" spans="1:28" ht="110.25" outlineLevel="3">
      <c r="A209" s="2" t="s">
        <v>9</v>
      </c>
      <c r="B209" s="23" t="s">
        <v>64</v>
      </c>
      <c r="C209" s="23" t="s">
        <v>34</v>
      </c>
      <c r="D209" s="23" t="s">
        <v>10</v>
      </c>
      <c r="E209" s="23" t="s">
        <v>2</v>
      </c>
      <c r="F209" s="23"/>
      <c r="G209" s="24">
        <f>SUM(G210+G213+G215)</f>
        <v>3626048.1</v>
      </c>
      <c r="H209" s="24">
        <f>SUM(H210+H213+H215)</f>
        <v>0</v>
      </c>
      <c r="I209" s="35">
        <f>SUM(I210+I213+I215)</f>
        <v>3626048.1</v>
      </c>
      <c r="J209" s="35">
        <f t="shared" ref="J209:AB209" si="175">SUM(J210+J213+J215)</f>
        <v>0</v>
      </c>
      <c r="K209" s="35">
        <f t="shared" si="175"/>
        <v>0</v>
      </c>
      <c r="L209" s="35">
        <f t="shared" si="175"/>
        <v>3626048</v>
      </c>
      <c r="M209" s="35">
        <f t="shared" si="175"/>
        <v>0</v>
      </c>
      <c r="N209" s="35">
        <f t="shared" si="175"/>
        <v>3626048</v>
      </c>
      <c r="O209" s="28">
        <f t="shared" si="175"/>
        <v>0</v>
      </c>
      <c r="P209" s="28">
        <f t="shared" si="175"/>
        <v>0</v>
      </c>
      <c r="Q209" s="28">
        <f t="shared" si="175"/>
        <v>0</v>
      </c>
      <c r="R209" s="28">
        <f t="shared" si="175"/>
        <v>0</v>
      </c>
      <c r="S209" s="28">
        <f t="shared" si="175"/>
        <v>0</v>
      </c>
      <c r="T209" s="28">
        <f t="shared" si="175"/>
        <v>0</v>
      </c>
      <c r="U209" s="28">
        <f t="shared" si="175"/>
        <v>0</v>
      </c>
      <c r="V209" s="28">
        <f t="shared" si="175"/>
        <v>0</v>
      </c>
      <c r="W209" s="28">
        <f t="shared" si="175"/>
        <v>0</v>
      </c>
      <c r="X209" s="28">
        <f t="shared" si="175"/>
        <v>0</v>
      </c>
      <c r="Y209" s="28">
        <f t="shared" si="175"/>
        <v>0</v>
      </c>
      <c r="Z209" s="28">
        <f t="shared" si="175"/>
        <v>0</v>
      </c>
      <c r="AA209" s="28">
        <f t="shared" si="175"/>
        <v>0</v>
      </c>
      <c r="AB209" s="28">
        <f t="shared" si="175"/>
        <v>0</v>
      </c>
    </row>
    <row r="210" spans="1:28" ht="47.25" outlineLevel="4">
      <c r="A210" s="2" t="s">
        <v>11</v>
      </c>
      <c r="B210" s="23" t="s">
        <v>64</v>
      </c>
      <c r="C210" s="23" t="s">
        <v>34</v>
      </c>
      <c r="D210" s="23" t="s">
        <v>12</v>
      </c>
      <c r="E210" s="23" t="s">
        <v>2</v>
      </c>
      <c r="F210" s="23"/>
      <c r="G210" s="24">
        <f>SUM(G211:G212)</f>
        <v>2789858.64</v>
      </c>
      <c r="H210" s="24">
        <f>SUM(H211:H212)</f>
        <v>0</v>
      </c>
      <c r="I210" s="35">
        <f>SUM(I211:I212)</f>
        <v>2789858.64</v>
      </c>
      <c r="J210" s="35">
        <f t="shared" ref="J210:AB210" si="176">SUM(J211:J212)</f>
        <v>0</v>
      </c>
      <c r="K210" s="35">
        <f t="shared" si="176"/>
        <v>0</v>
      </c>
      <c r="L210" s="35">
        <f t="shared" si="176"/>
        <v>2789858.64</v>
      </c>
      <c r="M210" s="35">
        <f t="shared" si="176"/>
        <v>0</v>
      </c>
      <c r="N210" s="35">
        <f t="shared" si="176"/>
        <v>2789858.64</v>
      </c>
      <c r="O210" s="28">
        <f t="shared" si="176"/>
        <v>0</v>
      </c>
      <c r="P210" s="28">
        <f t="shared" si="176"/>
        <v>0</v>
      </c>
      <c r="Q210" s="28">
        <f t="shared" si="176"/>
        <v>0</v>
      </c>
      <c r="R210" s="28">
        <f t="shared" si="176"/>
        <v>0</v>
      </c>
      <c r="S210" s="28">
        <f t="shared" si="176"/>
        <v>0</v>
      </c>
      <c r="T210" s="28">
        <f t="shared" si="176"/>
        <v>0</v>
      </c>
      <c r="U210" s="28">
        <f t="shared" si="176"/>
        <v>0</v>
      </c>
      <c r="V210" s="28">
        <f t="shared" si="176"/>
        <v>0</v>
      </c>
      <c r="W210" s="28">
        <f t="shared" si="176"/>
        <v>0</v>
      </c>
      <c r="X210" s="28">
        <f t="shared" si="176"/>
        <v>0</v>
      </c>
      <c r="Y210" s="28">
        <f t="shared" si="176"/>
        <v>0</v>
      </c>
      <c r="Z210" s="28">
        <f t="shared" si="176"/>
        <v>0</v>
      </c>
      <c r="AA210" s="28">
        <f t="shared" si="176"/>
        <v>0</v>
      </c>
      <c r="AB210" s="28">
        <f t="shared" si="176"/>
        <v>0</v>
      </c>
    </row>
    <row r="211" spans="1:28" outlineLevel="5">
      <c r="A211" s="2" t="s">
        <v>13</v>
      </c>
      <c r="B211" s="23" t="s">
        <v>64</v>
      </c>
      <c r="C211" s="23" t="s">
        <v>34</v>
      </c>
      <c r="D211" s="23" t="s">
        <v>12</v>
      </c>
      <c r="E211" s="23" t="s">
        <v>14</v>
      </c>
      <c r="F211" s="23"/>
      <c r="G211" s="24">
        <f>SUM(I211:K211)-H211</f>
        <v>2784838.71</v>
      </c>
      <c r="H211" s="24"/>
      <c r="I211" s="35">
        <v>2784838.71</v>
      </c>
      <c r="J211" s="8">
        <f>SUM(Q211)</f>
        <v>0</v>
      </c>
      <c r="K211" s="9">
        <f>SUM(S211+U211+W211+Y211+AA211)</f>
        <v>0</v>
      </c>
      <c r="L211" s="36">
        <f>SUM(N211:P211)-M211</f>
        <v>2784838.71</v>
      </c>
      <c r="M211" s="37"/>
      <c r="N211" s="36">
        <v>2784838.71</v>
      </c>
      <c r="O211" s="8">
        <f>SUM(R211)</f>
        <v>0</v>
      </c>
      <c r="P211" s="9">
        <f>SUM(T211+V211+X211+Z211+AB211)</f>
        <v>0</v>
      </c>
      <c r="Q211" s="9"/>
      <c r="R211" s="9"/>
      <c r="S211" s="9"/>
      <c r="T211" s="9"/>
      <c r="U211" s="9"/>
      <c r="V211" s="9"/>
      <c r="W211" s="9"/>
      <c r="X211" s="9"/>
      <c r="Y211" s="9"/>
      <c r="Z211" s="9"/>
      <c r="AA211" s="9"/>
      <c r="AB211" s="9"/>
    </row>
    <row r="212" spans="1:28" ht="47.25" outlineLevel="5">
      <c r="A212" s="2" t="s">
        <v>23</v>
      </c>
      <c r="B212" s="23" t="s">
        <v>64</v>
      </c>
      <c r="C212" s="23" t="s">
        <v>34</v>
      </c>
      <c r="D212" s="23" t="s">
        <v>12</v>
      </c>
      <c r="E212" s="23" t="s">
        <v>24</v>
      </c>
      <c r="F212" s="23"/>
      <c r="G212" s="24">
        <f>SUM(I212:K212)-H212</f>
        <v>5019.93</v>
      </c>
      <c r="H212" s="24"/>
      <c r="I212" s="35">
        <v>5019.93</v>
      </c>
      <c r="J212" s="8">
        <f>SUM(Q212)</f>
        <v>0</v>
      </c>
      <c r="K212" s="9">
        <f>SUM(S212+U212+W212+Y212+AA212)</f>
        <v>0</v>
      </c>
      <c r="L212" s="36">
        <f>SUM(N212:P212)-M212</f>
        <v>5019.93</v>
      </c>
      <c r="M212" s="37"/>
      <c r="N212" s="36">
        <v>5019.93</v>
      </c>
      <c r="O212" s="37"/>
      <c r="P212" s="37"/>
      <c r="Q212" s="9"/>
      <c r="R212" s="9"/>
      <c r="S212" s="9"/>
      <c r="T212" s="9"/>
      <c r="U212" s="9"/>
      <c r="V212" s="9"/>
      <c r="W212" s="9"/>
      <c r="X212" s="9"/>
      <c r="Y212" s="9"/>
      <c r="Z212" s="9"/>
      <c r="AA212" s="9"/>
      <c r="AB212" s="9"/>
    </row>
    <row r="213" spans="1:28" ht="63" outlineLevel="4">
      <c r="A213" s="2" t="s">
        <v>35</v>
      </c>
      <c r="B213" s="23" t="s">
        <v>64</v>
      </c>
      <c r="C213" s="23" t="s">
        <v>34</v>
      </c>
      <c r="D213" s="23" t="s">
        <v>36</v>
      </c>
      <c r="E213" s="23" t="s">
        <v>2</v>
      </c>
      <c r="F213" s="23"/>
      <c r="G213" s="24">
        <f>SUM(G214)</f>
        <v>0</v>
      </c>
      <c r="H213" s="24">
        <f>SUM(H214)</f>
        <v>0</v>
      </c>
      <c r="I213" s="35">
        <f>SUM(I214)</f>
        <v>0</v>
      </c>
      <c r="J213" s="35">
        <f t="shared" ref="J213:AB213" si="177">SUM(J214)</f>
        <v>0</v>
      </c>
      <c r="K213" s="35">
        <f t="shared" si="177"/>
        <v>0</v>
      </c>
      <c r="L213" s="35">
        <f t="shared" si="177"/>
        <v>0</v>
      </c>
      <c r="M213" s="35">
        <f t="shared" si="177"/>
        <v>0</v>
      </c>
      <c r="N213" s="35">
        <f t="shared" si="177"/>
        <v>0</v>
      </c>
      <c r="O213" s="28">
        <f t="shared" si="177"/>
        <v>0</v>
      </c>
      <c r="P213" s="28">
        <f t="shared" si="177"/>
        <v>0</v>
      </c>
      <c r="Q213" s="28">
        <f t="shared" si="177"/>
        <v>0</v>
      </c>
      <c r="R213" s="28">
        <f t="shared" si="177"/>
        <v>0</v>
      </c>
      <c r="S213" s="28">
        <f t="shared" si="177"/>
        <v>0</v>
      </c>
      <c r="T213" s="28">
        <f t="shared" si="177"/>
        <v>0</v>
      </c>
      <c r="U213" s="28">
        <f t="shared" si="177"/>
        <v>0</v>
      </c>
      <c r="V213" s="28">
        <f t="shared" si="177"/>
        <v>0</v>
      </c>
      <c r="W213" s="28">
        <f t="shared" si="177"/>
        <v>0</v>
      </c>
      <c r="X213" s="28">
        <f t="shared" si="177"/>
        <v>0</v>
      </c>
      <c r="Y213" s="28">
        <f t="shared" si="177"/>
        <v>0</v>
      </c>
      <c r="Z213" s="28">
        <f t="shared" si="177"/>
        <v>0</v>
      </c>
      <c r="AA213" s="28">
        <f t="shared" si="177"/>
        <v>0</v>
      </c>
      <c r="AB213" s="28">
        <f t="shared" si="177"/>
        <v>0</v>
      </c>
    </row>
    <row r="214" spans="1:28" outlineLevel="5">
      <c r="A214" s="2" t="s">
        <v>37</v>
      </c>
      <c r="B214" s="23" t="s">
        <v>64</v>
      </c>
      <c r="C214" s="23" t="s">
        <v>34</v>
      </c>
      <c r="D214" s="23" t="s">
        <v>36</v>
      </c>
      <c r="E214" s="23" t="s">
        <v>38</v>
      </c>
      <c r="F214" s="23"/>
      <c r="G214" s="24">
        <f>SUM(I214:K214)-H214</f>
        <v>0</v>
      </c>
      <c r="H214" s="24"/>
      <c r="I214" s="35"/>
      <c r="J214" s="8">
        <f>SUM(Q214)</f>
        <v>0</v>
      </c>
      <c r="K214" s="9">
        <f>SUM(S214+U214+W214+Y214+AA214)</f>
        <v>0</v>
      </c>
      <c r="L214" s="36">
        <f>SUM(N214:P214)-M214</f>
        <v>0</v>
      </c>
      <c r="M214" s="37"/>
      <c r="N214" s="36"/>
      <c r="O214" s="8">
        <f>SUM(R214)</f>
        <v>0</v>
      </c>
      <c r="P214" s="9">
        <f>SUM(T214+V214+X214+Z214+AB214)</f>
        <v>0</v>
      </c>
      <c r="Q214" s="9"/>
      <c r="R214" s="9"/>
      <c r="S214" s="9"/>
      <c r="T214" s="9"/>
      <c r="U214" s="9"/>
      <c r="V214" s="9"/>
      <c r="W214" s="9"/>
      <c r="X214" s="9"/>
      <c r="Y214" s="9"/>
      <c r="Z214" s="9"/>
      <c r="AA214" s="9"/>
      <c r="AB214" s="9"/>
    </row>
    <row r="215" spans="1:28" ht="94.5" outlineLevel="4">
      <c r="A215" s="2" t="s">
        <v>15</v>
      </c>
      <c r="B215" s="23" t="s">
        <v>64</v>
      </c>
      <c r="C215" s="23" t="s">
        <v>34</v>
      </c>
      <c r="D215" s="23" t="s">
        <v>16</v>
      </c>
      <c r="E215" s="23" t="s">
        <v>2</v>
      </c>
      <c r="F215" s="23"/>
      <c r="G215" s="24">
        <f>SUM(G216)</f>
        <v>836189.46</v>
      </c>
      <c r="H215" s="24">
        <f t="shared" ref="H215:AB215" si="178">SUM(H216)</f>
        <v>0</v>
      </c>
      <c r="I215" s="24">
        <f t="shared" si="178"/>
        <v>836189.46</v>
      </c>
      <c r="J215" s="24">
        <f t="shared" si="178"/>
        <v>0</v>
      </c>
      <c r="K215" s="24">
        <f t="shared" si="178"/>
        <v>0</v>
      </c>
      <c r="L215" s="24">
        <f t="shared" si="178"/>
        <v>836189.36</v>
      </c>
      <c r="M215" s="24">
        <f t="shared" si="178"/>
        <v>0</v>
      </c>
      <c r="N215" s="35">
        <f t="shared" si="178"/>
        <v>836189.36</v>
      </c>
      <c r="O215" s="28">
        <f t="shared" si="178"/>
        <v>0</v>
      </c>
      <c r="P215" s="28">
        <f t="shared" si="178"/>
        <v>0</v>
      </c>
      <c r="Q215" s="28">
        <f t="shared" si="178"/>
        <v>0</v>
      </c>
      <c r="R215" s="28">
        <f t="shared" si="178"/>
        <v>0</v>
      </c>
      <c r="S215" s="28">
        <f t="shared" si="178"/>
        <v>0</v>
      </c>
      <c r="T215" s="28">
        <f t="shared" si="178"/>
        <v>0</v>
      </c>
      <c r="U215" s="28">
        <f t="shared" si="178"/>
        <v>0</v>
      </c>
      <c r="V215" s="28">
        <f t="shared" si="178"/>
        <v>0</v>
      </c>
      <c r="W215" s="28">
        <f t="shared" si="178"/>
        <v>0</v>
      </c>
      <c r="X215" s="28">
        <f t="shared" si="178"/>
        <v>0</v>
      </c>
      <c r="Y215" s="28">
        <f t="shared" si="178"/>
        <v>0</v>
      </c>
      <c r="Z215" s="28">
        <f t="shared" si="178"/>
        <v>0</v>
      </c>
      <c r="AA215" s="28">
        <f t="shared" si="178"/>
        <v>0</v>
      </c>
      <c r="AB215" s="28">
        <f t="shared" si="178"/>
        <v>0</v>
      </c>
    </row>
    <row r="216" spans="1:28" ht="31.5" outlineLevel="5">
      <c r="A216" s="2" t="s">
        <v>17</v>
      </c>
      <c r="B216" s="23" t="s">
        <v>64</v>
      </c>
      <c r="C216" s="23" t="s">
        <v>34</v>
      </c>
      <c r="D216" s="23" t="s">
        <v>16</v>
      </c>
      <c r="E216" s="23" t="s">
        <v>18</v>
      </c>
      <c r="F216" s="23"/>
      <c r="G216" s="24">
        <f>SUM(I216:K216)-H216</f>
        <v>836189.46</v>
      </c>
      <c r="H216" s="24"/>
      <c r="I216" s="35">
        <v>836189.46</v>
      </c>
      <c r="J216" s="8">
        <f>SUM(Q216)</f>
        <v>0</v>
      </c>
      <c r="K216" s="9">
        <f>SUM(R216)</f>
        <v>0</v>
      </c>
      <c r="L216" s="36">
        <f>SUM(N216:P216)-M216</f>
        <v>836189.36</v>
      </c>
      <c r="M216" s="37"/>
      <c r="N216" s="36">
        <v>836189.36</v>
      </c>
      <c r="O216" s="8">
        <f>SUM(R216)</f>
        <v>0</v>
      </c>
      <c r="P216" s="9">
        <f>SUM(T216+V216+X216+Z216+AB216)</f>
        <v>0</v>
      </c>
      <c r="Q216" s="9"/>
      <c r="R216" s="9"/>
      <c r="S216" s="9"/>
      <c r="T216" s="9"/>
      <c r="U216" s="9"/>
      <c r="V216" s="9"/>
      <c r="W216" s="9"/>
      <c r="X216" s="9"/>
      <c r="Y216" s="9"/>
      <c r="Z216" s="9"/>
      <c r="AA216" s="9"/>
      <c r="AB216" s="9"/>
    </row>
    <row r="217" spans="1:28" ht="47.25" outlineLevel="3">
      <c r="A217" s="2" t="s">
        <v>25</v>
      </c>
      <c r="B217" s="23" t="s">
        <v>64</v>
      </c>
      <c r="C217" s="23" t="s">
        <v>34</v>
      </c>
      <c r="D217" s="23" t="s">
        <v>26</v>
      </c>
      <c r="E217" s="23" t="s">
        <v>2</v>
      </c>
      <c r="F217" s="23"/>
      <c r="G217" s="24">
        <f>SUM(G218)</f>
        <v>154827.01999999999</v>
      </c>
      <c r="H217" s="24">
        <f>SUM(H218)</f>
        <v>0</v>
      </c>
      <c r="I217" s="35">
        <f>SUM(I218)</f>
        <v>154827.01999999999</v>
      </c>
      <c r="J217" s="35">
        <f t="shared" ref="J217:AB217" si="179">SUM(J218)</f>
        <v>0</v>
      </c>
      <c r="K217" s="35">
        <f t="shared" si="179"/>
        <v>0</v>
      </c>
      <c r="L217" s="35">
        <f t="shared" si="179"/>
        <v>144984.62</v>
      </c>
      <c r="M217" s="35">
        <f t="shared" si="179"/>
        <v>0</v>
      </c>
      <c r="N217" s="35">
        <f t="shared" si="179"/>
        <v>144984.62</v>
      </c>
      <c r="O217" s="28">
        <f t="shared" si="179"/>
        <v>0</v>
      </c>
      <c r="P217" s="28">
        <f t="shared" si="179"/>
        <v>0</v>
      </c>
      <c r="Q217" s="28">
        <f t="shared" si="179"/>
        <v>0</v>
      </c>
      <c r="R217" s="28">
        <f t="shared" si="179"/>
        <v>0</v>
      </c>
      <c r="S217" s="28">
        <f t="shared" si="179"/>
        <v>0</v>
      </c>
      <c r="T217" s="28">
        <f t="shared" si="179"/>
        <v>0</v>
      </c>
      <c r="U217" s="28">
        <f t="shared" si="179"/>
        <v>0</v>
      </c>
      <c r="V217" s="28">
        <f t="shared" si="179"/>
        <v>0</v>
      </c>
      <c r="W217" s="28">
        <f t="shared" si="179"/>
        <v>0</v>
      </c>
      <c r="X217" s="28">
        <f t="shared" si="179"/>
        <v>0</v>
      </c>
      <c r="Y217" s="28">
        <f t="shared" si="179"/>
        <v>0</v>
      </c>
      <c r="Z217" s="28">
        <f t="shared" si="179"/>
        <v>0</v>
      </c>
      <c r="AA217" s="28">
        <f t="shared" si="179"/>
        <v>0</v>
      </c>
      <c r="AB217" s="28">
        <f t="shared" si="179"/>
        <v>0</v>
      </c>
    </row>
    <row r="218" spans="1:28" ht="31.5" outlineLevel="4">
      <c r="A218" s="2" t="s">
        <v>27</v>
      </c>
      <c r="B218" s="23" t="s">
        <v>64</v>
      </c>
      <c r="C218" s="23" t="s">
        <v>34</v>
      </c>
      <c r="D218" s="23" t="s">
        <v>28</v>
      </c>
      <c r="E218" s="23" t="s">
        <v>2</v>
      </c>
      <c r="F218" s="23"/>
      <c r="G218" s="24">
        <f>SUM(G219:G222)</f>
        <v>154827.01999999999</v>
      </c>
      <c r="H218" s="24">
        <f>SUM(H219:H222)</f>
        <v>0</v>
      </c>
      <c r="I218" s="35">
        <f>SUM(I219:I222)</f>
        <v>154827.01999999999</v>
      </c>
      <c r="J218" s="35">
        <f t="shared" ref="J218:AB218" si="180">SUM(J219:J222)</f>
        <v>0</v>
      </c>
      <c r="K218" s="35">
        <f t="shared" si="180"/>
        <v>0</v>
      </c>
      <c r="L218" s="35">
        <f t="shared" si="180"/>
        <v>144984.62</v>
      </c>
      <c r="M218" s="35">
        <f t="shared" si="180"/>
        <v>0</v>
      </c>
      <c r="N218" s="35">
        <f t="shared" si="180"/>
        <v>144984.62</v>
      </c>
      <c r="O218" s="28">
        <f t="shared" si="180"/>
        <v>0</v>
      </c>
      <c r="P218" s="28">
        <f t="shared" si="180"/>
        <v>0</v>
      </c>
      <c r="Q218" s="28">
        <f t="shared" si="180"/>
        <v>0</v>
      </c>
      <c r="R218" s="28">
        <f t="shared" si="180"/>
        <v>0</v>
      </c>
      <c r="S218" s="28">
        <f t="shared" si="180"/>
        <v>0</v>
      </c>
      <c r="T218" s="28">
        <f t="shared" si="180"/>
        <v>0</v>
      </c>
      <c r="U218" s="28">
        <f t="shared" si="180"/>
        <v>0</v>
      </c>
      <c r="V218" s="28">
        <f t="shared" si="180"/>
        <v>0</v>
      </c>
      <c r="W218" s="28">
        <f t="shared" si="180"/>
        <v>0</v>
      </c>
      <c r="X218" s="28">
        <f t="shared" si="180"/>
        <v>0</v>
      </c>
      <c r="Y218" s="28">
        <f t="shared" si="180"/>
        <v>0</v>
      </c>
      <c r="Z218" s="28">
        <f t="shared" si="180"/>
        <v>0</v>
      </c>
      <c r="AA218" s="28">
        <f t="shared" si="180"/>
        <v>0</v>
      </c>
      <c r="AB218" s="28">
        <f t="shared" si="180"/>
        <v>0</v>
      </c>
    </row>
    <row r="219" spans="1:28" outlineLevel="5">
      <c r="A219" s="2" t="s">
        <v>29</v>
      </c>
      <c r="B219" s="23" t="s">
        <v>64</v>
      </c>
      <c r="C219" s="23" t="s">
        <v>34</v>
      </c>
      <c r="D219" s="23" t="s">
        <v>28</v>
      </c>
      <c r="E219" s="23" t="s">
        <v>30</v>
      </c>
      <c r="F219" s="23"/>
      <c r="G219" s="24">
        <f>SUM(I219:K219)-H219</f>
        <v>24653.72</v>
      </c>
      <c r="H219" s="24"/>
      <c r="I219" s="35">
        <v>24653.72</v>
      </c>
      <c r="J219" s="8">
        <f>SUM(Q219)</f>
        <v>0</v>
      </c>
      <c r="K219" s="9">
        <f>SUM(S219+U219+W219+Y219+AA219)</f>
        <v>0</v>
      </c>
      <c r="L219" s="36">
        <f>SUM(N219:P219)-M219</f>
        <v>21829.32</v>
      </c>
      <c r="M219" s="37"/>
      <c r="N219" s="36">
        <v>21829.32</v>
      </c>
      <c r="O219" s="8">
        <f>SUM(R219)</f>
        <v>0</v>
      </c>
      <c r="P219" s="9">
        <f>SUM(T219+V219+X219+Z219+AB219)</f>
        <v>0</v>
      </c>
      <c r="Q219" s="9"/>
      <c r="R219" s="9"/>
      <c r="S219" s="9"/>
      <c r="T219" s="9"/>
      <c r="U219" s="9"/>
      <c r="V219" s="9"/>
      <c r="W219" s="9"/>
      <c r="X219" s="9"/>
      <c r="Y219" s="9"/>
      <c r="Z219" s="9"/>
      <c r="AA219" s="9"/>
      <c r="AB219" s="9"/>
    </row>
    <row r="220" spans="1:28" outlineLevel="5">
      <c r="A220" s="2" t="s">
        <v>37</v>
      </c>
      <c r="B220" s="23" t="s">
        <v>64</v>
      </c>
      <c r="C220" s="23" t="s">
        <v>34</v>
      </c>
      <c r="D220" s="23" t="s">
        <v>28</v>
      </c>
      <c r="E220" s="23" t="s">
        <v>38</v>
      </c>
      <c r="F220" s="23"/>
      <c r="G220" s="24">
        <f>SUM(I220:K220)-H220</f>
        <v>40000</v>
      </c>
      <c r="H220" s="24"/>
      <c r="I220" s="35">
        <v>40000</v>
      </c>
      <c r="J220" s="8">
        <f>SUM(Q220)</f>
        <v>0</v>
      </c>
      <c r="K220" s="9">
        <f>SUM(S220+U220+W220+Y220+AA220)</f>
        <v>0</v>
      </c>
      <c r="L220" s="36">
        <f>SUM(N220:P220)-M220</f>
        <v>40000</v>
      </c>
      <c r="M220" s="37"/>
      <c r="N220" s="36">
        <v>40000</v>
      </c>
      <c r="O220" s="8">
        <f>SUM(R220)</f>
        <v>0</v>
      </c>
      <c r="P220" s="9">
        <f>SUM(T220+V220+X220+Z220+AB220)</f>
        <v>0</v>
      </c>
      <c r="Q220" s="9"/>
      <c r="R220" s="9"/>
      <c r="S220" s="9"/>
      <c r="T220" s="9"/>
      <c r="U220" s="9"/>
      <c r="V220" s="9"/>
      <c r="W220" s="9"/>
      <c r="X220" s="9"/>
      <c r="Y220" s="9"/>
      <c r="Z220" s="9"/>
      <c r="AA220" s="9"/>
      <c r="AB220" s="9"/>
    </row>
    <row r="221" spans="1:28" ht="31.5" outlineLevel="5">
      <c r="A221" s="2" t="s">
        <v>55</v>
      </c>
      <c r="B221" s="23" t="s">
        <v>64</v>
      </c>
      <c r="C221" s="23" t="s">
        <v>34</v>
      </c>
      <c r="D221" s="23" t="s">
        <v>28</v>
      </c>
      <c r="E221" s="23" t="s">
        <v>56</v>
      </c>
      <c r="F221" s="23"/>
      <c r="G221" s="24">
        <f>SUM(I221:K221)-H221</f>
        <v>68925</v>
      </c>
      <c r="H221" s="24"/>
      <c r="I221" s="35">
        <v>68925</v>
      </c>
      <c r="J221" s="8">
        <f>SUM(Q221)</f>
        <v>0</v>
      </c>
      <c r="K221" s="9">
        <f>SUM(S221+U221+W221+Y221+AA221)</f>
        <v>0</v>
      </c>
      <c r="L221" s="36">
        <f>SUM(N221:P221)-M221</f>
        <v>68925</v>
      </c>
      <c r="M221" s="37"/>
      <c r="N221" s="36">
        <v>68925</v>
      </c>
      <c r="O221" s="8">
        <f>SUM(R221)</f>
        <v>0</v>
      </c>
      <c r="P221" s="9">
        <f>SUM(T221+V221+X221+Z221+AB221)</f>
        <v>0</v>
      </c>
      <c r="Q221" s="9"/>
      <c r="R221" s="9"/>
      <c r="S221" s="9"/>
      <c r="T221" s="9"/>
      <c r="U221" s="9"/>
      <c r="V221" s="9"/>
      <c r="W221" s="9"/>
      <c r="X221" s="9"/>
      <c r="Y221" s="9"/>
      <c r="Z221" s="9"/>
      <c r="AA221" s="9"/>
      <c r="AB221" s="9"/>
    </row>
    <row r="222" spans="1:28" ht="47.25" outlineLevel="5">
      <c r="A222" s="2" t="s">
        <v>31</v>
      </c>
      <c r="B222" s="23" t="s">
        <v>64</v>
      </c>
      <c r="C222" s="23" t="s">
        <v>34</v>
      </c>
      <c r="D222" s="23" t="s">
        <v>28</v>
      </c>
      <c r="E222" s="23" t="s">
        <v>32</v>
      </c>
      <c r="F222" s="23"/>
      <c r="G222" s="24">
        <f>SUM(I222:K222)-H222</f>
        <v>21248.3</v>
      </c>
      <c r="H222" s="24"/>
      <c r="I222" s="35">
        <v>21248.3</v>
      </c>
      <c r="J222" s="8">
        <f>SUM(Q222)</f>
        <v>0</v>
      </c>
      <c r="K222" s="9">
        <f>SUM(S222+U222+W222+Y222+AA222)</f>
        <v>0</v>
      </c>
      <c r="L222" s="36">
        <f>SUM(N222:P222)-M222</f>
        <v>14230.3</v>
      </c>
      <c r="M222" s="37"/>
      <c r="N222" s="36">
        <v>14230.3</v>
      </c>
      <c r="O222" s="8">
        <f>SUM(R222)</f>
        <v>0</v>
      </c>
      <c r="P222" s="9">
        <f>SUM(T222+V222+X222+Z222+AB222)</f>
        <v>0</v>
      </c>
      <c r="Q222" s="9"/>
      <c r="R222" s="9"/>
      <c r="S222" s="9"/>
      <c r="T222" s="9"/>
      <c r="U222" s="9"/>
      <c r="V222" s="9"/>
      <c r="W222" s="9"/>
      <c r="X222" s="9"/>
      <c r="Y222" s="9"/>
      <c r="Z222" s="9"/>
      <c r="AA222" s="9"/>
      <c r="AB222" s="9"/>
    </row>
    <row r="223" spans="1:28" outlineLevel="3">
      <c r="A223" s="2" t="s">
        <v>41</v>
      </c>
      <c r="B223" s="23" t="s">
        <v>64</v>
      </c>
      <c r="C223" s="23" t="s">
        <v>34</v>
      </c>
      <c r="D223" s="23" t="s">
        <v>42</v>
      </c>
      <c r="E223" s="23" t="s">
        <v>2</v>
      </c>
      <c r="F223" s="23"/>
      <c r="G223" s="24">
        <f t="shared" ref="G223:I224" si="181">SUM(G224)</f>
        <v>1000</v>
      </c>
      <c r="H223" s="24">
        <f t="shared" si="181"/>
        <v>0</v>
      </c>
      <c r="I223" s="35">
        <f t="shared" si="181"/>
        <v>1000</v>
      </c>
      <c r="J223" s="35">
        <f t="shared" ref="J223:AB224" si="182">SUM(J224)</f>
        <v>0</v>
      </c>
      <c r="K223" s="35">
        <f t="shared" si="182"/>
        <v>0</v>
      </c>
      <c r="L223" s="35">
        <f t="shared" si="182"/>
        <v>0.06</v>
      </c>
      <c r="M223" s="35">
        <f t="shared" si="182"/>
        <v>0</v>
      </c>
      <c r="N223" s="35">
        <f t="shared" si="182"/>
        <v>0.06</v>
      </c>
      <c r="O223" s="28">
        <f t="shared" si="182"/>
        <v>0</v>
      </c>
      <c r="P223" s="28">
        <f t="shared" si="182"/>
        <v>0</v>
      </c>
      <c r="Q223" s="28">
        <f t="shared" si="182"/>
        <v>0</v>
      </c>
      <c r="R223" s="28">
        <f t="shared" si="182"/>
        <v>0</v>
      </c>
      <c r="S223" s="28">
        <f t="shared" si="182"/>
        <v>0</v>
      </c>
      <c r="T223" s="28">
        <f t="shared" si="182"/>
        <v>0</v>
      </c>
      <c r="U223" s="28">
        <f t="shared" si="182"/>
        <v>0</v>
      </c>
      <c r="V223" s="28">
        <f t="shared" si="182"/>
        <v>0</v>
      </c>
      <c r="W223" s="28">
        <f t="shared" si="182"/>
        <v>0</v>
      </c>
      <c r="X223" s="28">
        <f t="shared" si="182"/>
        <v>0</v>
      </c>
      <c r="Y223" s="28">
        <f t="shared" si="182"/>
        <v>0</v>
      </c>
      <c r="Z223" s="28">
        <f t="shared" si="182"/>
        <v>0</v>
      </c>
      <c r="AA223" s="28">
        <f t="shared" si="182"/>
        <v>0</v>
      </c>
      <c r="AB223" s="28">
        <f t="shared" si="182"/>
        <v>0</v>
      </c>
    </row>
    <row r="224" spans="1:28" outlineLevel="4">
      <c r="A224" s="2" t="s">
        <v>49</v>
      </c>
      <c r="B224" s="23" t="s">
        <v>64</v>
      </c>
      <c r="C224" s="23" t="s">
        <v>34</v>
      </c>
      <c r="D224" s="23" t="s">
        <v>50</v>
      </c>
      <c r="E224" s="23" t="s">
        <v>2</v>
      </c>
      <c r="F224" s="23"/>
      <c r="G224" s="24">
        <f t="shared" si="181"/>
        <v>1000</v>
      </c>
      <c r="H224" s="24">
        <f t="shared" si="181"/>
        <v>0</v>
      </c>
      <c r="I224" s="35">
        <f t="shared" si="181"/>
        <v>1000</v>
      </c>
      <c r="J224" s="35">
        <f t="shared" si="182"/>
        <v>0</v>
      </c>
      <c r="K224" s="35">
        <f t="shared" si="182"/>
        <v>0</v>
      </c>
      <c r="L224" s="35">
        <f t="shared" si="182"/>
        <v>0.06</v>
      </c>
      <c r="M224" s="35">
        <f t="shared" si="182"/>
        <v>0</v>
      </c>
      <c r="N224" s="35">
        <f t="shared" si="182"/>
        <v>0.06</v>
      </c>
      <c r="O224" s="28">
        <f t="shared" si="182"/>
        <v>0</v>
      </c>
      <c r="P224" s="28">
        <f t="shared" si="182"/>
        <v>0</v>
      </c>
      <c r="Q224" s="28">
        <f t="shared" si="182"/>
        <v>0</v>
      </c>
      <c r="R224" s="28">
        <f t="shared" si="182"/>
        <v>0</v>
      </c>
      <c r="S224" s="28">
        <f t="shared" si="182"/>
        <v>0</v>
      </c>
      <c r="T224" s="28">
        <f t="shared" si="182"/>
        <v>0</v>
      </c>
      <c r="U224" s="28">
        <f t="shared" si="182"/>
        <v>0</v>
      </c>
      <c r="V224" s="28">
        <f t="shared" si="182"/>
        <v>0</v>
      </c>
      <c r="W224" s="28">
        <f t="shared" si="182"/>
        <v>0</v>
      </c>
      <c r="X224" s="28">
        <f t="shared" si="182"/>
        <v>0</v>
      </c>
      <c r="Y224" s="28">
        <f t="shared" si="182"/>
        <v>0</v>
      </c>
      <c r="Z224" s="28">
        <f t="shared" si="182"/>
        <v>0</v>
      </c>
      <c r="AA224" s="28">
        <f t="shared" si="182"/>
        <v>0</v>
      </c>
      <c r="AB224" s="28">
        <f t="shared" si="182"/>
        <v>0</v>
      </c>
    </row>
    <row r="225" spans="1:28" ht="47.25" outlineLevel="5">
      <c r="A225" s="2" t="s">
        <v>235</v>
      </c>
      <c r="B225" s="23" t="s">
        <v>64</v>
      </c>
      <c r="C225" s="23" t="s">
        <v>34</v>
      </c>
      <c r="D225" s="23" t="s">
        <v>50</v>
      </c>
      <c r="E225" s="23">
        <v>292</v>
      </c>
      <c r="F225" s="23"/>
      <c r="G225" s="24">
        <f>SUM(I225:K225)-H225</f>
        <v>1000</v>
      </c>
      <c r="H225" s="53"/>
      <c r="I225" s="25">
        <v>1000</v>
      </c>
      <c r="J225" s="10">
        <f>SUM(Q225)</f>
        <v>0</v>
      </c>
      <c r="K225" s="11">
        <f>SUM(S225+U225+W225+Y225+AA225)</f>
        <v>0</v>
      </c>
      <c r="L225" s="54">
        <f>SUM(N225:P225)-M225</f>
        <v>0.06</v>
      </c>
      <c r="M225" s="55"/>
      <c r="N225" s="54">
        <v>0.06</v>
      </c>
      <c r="O225" s="10">
        <f>SUM(R225)</f>
        <v>0</v>
      </c>
      <c r="P225" s="11">
        <f>SUM(T225+V225+X225+Z225+AB225)</f>
        <v>0</v>
      </c>
      <c r="Q225" s="11"/>
      <c r="R225" s="11"/>
      <c r="S225" s="11"/>
      <c r="T225" s="11"/>
      <c r="U225" s="11"/>
      <c r="V225" s="11"/>
      <c r="W225" s="11"/>
      <c r="X225" s="11"/>
      <c r="Y225" s="11"/>
      <c r="Z225" s="11"/>
      <c r="AA225" s="11"/>
      <c r="AB225" s="11"/>
    </row>
    <row r="226" spans="1:28" s="7" customFormat="1" ht="47.25" outlineLevel="5">
      <c r="A226" s="6" t="s">
        <v>515</v>
      </c>
      <c r="B226" s="48" t="s">
        <v>64</v>
      </c>
      <c r="C226" s="48">
        <v>4190002015</v>
      </c>
      <c r="D226" s="48" t="s">
        <v>2</v>
      </c>
      <c r="E226" s="48" t="s">
        <v>2</v>
      </c>
      <c r="F226" s="48"/>
      <c r="G226" s="50">
        <f>SUM(G227)</f>
        <v>715255.1100000001</v>
      </c>
      <c r="H226" s="50">
        <f t="shared" ref="H226:AB226" si="183">SUM(H227)</f>
        <v>0</v>
      </c>
      <c r="I226" s="50">
        <f t="shared" si="183"/>
        <v>0</v>
      </c>
      <c r="J226" s="50">
        <f t="shared" si="183"/>
        <v>0</v>
      </c>
      <c r="K226" s="50">
        <f t="shared" si="183"/>
        <v>715255.1100000001</v>
      </c>
      <c r="L226" s="50">
        <f t="shared" si="183"/>
        <v>533946.74</v>
      </c>
      <c r="M226" s="50">
        <f t="shared" si="183"/>
        <v>0</v>
      </c>
      <c r="N226" s="50">
        <f t="shared" si="183"/>
        <v>0</v>
      </c>
      <c r="O226" s="50">
        <f t="shared" si="183"/>
        <v>0</v>
      </c>
      <c r="P226" s="50">
        <f t="shared" si="183"/>
        <v>533946.74</v>
      </c>
      <c r="Q226" s="50">
        <f t="shared" si="183"/>
        <v>0</v>
      </c>
      <c r="R226" s="50">
        <f t="shared" si="183"/>
        <v>0</v>
      </c>
      <c r="S226" s="50">
        <f t="shared" si="183"/>
        <v>12120.119999999999</v>
      </c>
      <c r="T226" s="50">
        <f t="shared" si="183"/>
        <v>12093.16</v>
      </c>
      <c r="U226" s="50">
        <f t="shared" si="183"/>
        <v>249945.4</v>
      </c>
      <c r="V226" s="50">
        <f t="shared" si="183"/>
        <v>230996.04</v>
      </c>
      <c r="W226" s="50">
        <f t="shared" si="183"/>
        <v>194500</v>
      </c>
      <c r="X226" s="50">
        <f t="shared" si="183"/>
        <v>71650.98000000001</v>
      </c>
      <c r="Y226" s="50">
        <f t="shared" si="183"/>
        <v>173689.59</v>
      </c>
      <c r="Z226" s="50">
        <f t="shared" si="183"/>
        <v>158348.25</v>
      </c>
      <c r="AA226" s="50">
        <f t="shared" si="183"/>
        <v>85000</v>
      </c>
      <c r="AB226" s="51">
        <f t="shared" si="183"/>
        <v>60858.31</v>
      </c>
    </row>
    <row r="227" spans="1:28" ht="47.25" outlineLevel="5">
      <c r="A227" s="2" t="s">
        <v>25</v>
      </c>
      <c r="B227" s="23" t="s">
        <v>64</v>
      </c>
      <c r="C227" s="23">
        <v>4190002015</v>
      </c>
      <c r="D227" s="23" t="s">
        <v>26</v>
      </c>
      <c r="E227" s="23" t="s">
        <v>2</v>
      </c>
      <c r="F227" s="23"/>
      <c r="G227" s="25">
        <f t="shared" ref="G227:AB227" si="184">SUM(G228+G232)</f>
        <v>715255.1100000001</v>
      </c>
      <c r="H227" s="25">
        <f t="shared" si="184"/>
        <v>0</v>
      </c>
      <c r="I227" s="25">
        <f t="shared" si="184"/>
        <v>0</v>
      </c>
      <c r="J227" s="25">
        <f t="shared" si="184"/>
        <v>0</v>
      </c>
      <c r="K227" s="25">
        <f t="shared" si="184"/>
        <v>715255.1100000001</v>
      </c>
      <c r="L227" s="25">
        <f t="shared" si="184"/>
        <v>533946.74</v>
      </c>
      <c r="M227" s="25">
        <f t="shared" si="184"/>
        <v>0</v>
      </c>
      <c r="N227" s="25">
        <f t="shared" si="184"/>
        <v>0</v>
      </c>
      <c r="O227" s="25">
        <f t="shared" si="184"/>
        <v>0</v>
      </c>
      <c r="P227" s="25">
        <f t="shared" si="184"/>
        <v>533946.74</v>
      </c>
      <c r="Q227" s="25">
        <f t="shared" si="184"/>
        <v>0</v>
      </c>
      <c r="R227" s="25">
        <f t="shared" si="184"/>
        <v>0</v>
      </c>
      <c r="S227" s="35">
        <f t="shared" si="184"/>
        <v>12120.119999999999</v>
      </c>
      <c r="T227" s="35">
        <f t="shared" si="184"/>
        <v>12093.16</v>
      </c>
      <c r="U227" s="35">
        <f t="shared" si="184"/>
        <v>249945.4</v>
      </c>
      <c r="V227" s="35">
        <f t="shared" si="184"/>
        <v>230996.04</v>
      </c>
      <c r="W227" s="35">
        <f t="shared" si="184"/>
        <v>194500</v>
      </c>
      <c r="X227" s="35">
        <f t="shared" si="184"/>
        <v>71650.98000000001</v>
      </c>
      <c r="Y227" s="35">
        <f t="shared" si="184"/>
        <v>173689.59</v>
      </c>
      <c r="Z227" s="35">
        <f t="shared" si="184"/>
        <v>158348.25</v>
      </c>
      <c r="AA227" s="35">
        <f t="shared" si="184"/>
        <v>85000</v>
      </c>
      <c r="AB227" s="28">
        <f t="shared" si="184"/>
        <v>60858.31</v>
      </c>
    </row>
    <row r="228" spans="1:28" ht="31.5" outlineLevel="5">
      <c r="A228" s="2" t="s">
        <v>27</v>
      </c>
      <c r="B228" s="23" t="s">
        <v>64</v>
      </c>
      <c r="C228" s="23">
        <v>4190002015</v>
      </c>
      <c r="D228" s="23" t="s">
        <v>28</v>
      </c>
      <c r="E228" s="23" t="s">
        <v>2</v>
      </c>
      <c r="F228" s="97"/>
      <c r="G228" s="28">
        <f t="shared" ref="G228:AB228" si="185">SUM(G229:G231)</f>
        <v>350120.52</v>
      </c>
      <c r="H228" s="28">
        <f t="shared" si="185"/>
        <v>0</v>
      </c>
      <c r="I228" s="28">
        <f t="shared" si="185"/>
        <v>0</v>
      </c>
      <c r="J228" s="28">
        <f t="shared" si="185"/>
        <v>0</v>
      </c>
      <c r="K228" s="28">
        <f t="shared" si="185"/>
        <v>350120.52</v>
      </c>
      <c r="L228" s="28">
        <f t="shared" si="185"/>
        <v>220846.61</v>
      </c>
      <c r="M228" s="28">
        <f t="shared" si="185"/>
        <v>0</v>
      </c>
      <c r="N228" s="28">
        <f t="shared" si="185"/>
        <v>0</v>
      </c>
      <c r="O228" s="28">
        <f t="shared" si="185"/>
        <v>0</v>
      </c>
      <c r="P228" s="28">
        <f t="shared" si="185"/>
        <v>220846.61</v>
      </c>
      <c r="Q228" s="28">
        <f t="shared" si="185"/>
        <v>0</v>
      </c>
      <c r="R228" s="28">
        <f t="shared" si="185"/>
        <v>0</v>
      </c>
      <c r="S228" s="28">
        <f t="shared" si="185"/>
        <v>3420.12</v>
      </c>
      <c r="T228" s="28">
        <f t="shared" si="185"/>
        <v>3420.12</v>
      </c>
      <c r="U228" s="28">
        <f t="shared" si="185"/>
        <v>12000</v>
      </c>
      <c r="V228" s="28">
        <f t="shared" si="185"/>
        <v>5121.6899999999996</v>
      </c>
      <c r="W228" s="28">
        <f t="shared" si="185"/>
        <v>134500</v>
      </c>
      <c r="X228" s="28">
        <f t="shared" si="185"/>
        <v>36200.400000000001</v>
      </c>
      <c r="Y228" s="28">
        <f t="shared" si="185"/>
        <v>116200.4</v>
      </c>
      <c r="Z228" s="28">
        <f t="shared" si="185"/>
        <v>116200.4</v>
      </c>
      <c r="AA228" s="28">
        <f t="shared" si="185"/>
        <v>84000</v>
      </c>
      <c r="AB228" s="28">
        <f t="shared" si="185"/>
        <v>59904</v>
      </c>
    </row>
    <row r="229" spans="1:28" outlineLevel="5">
      <c r="A229" s="2" t="s">
        <v>518</v>
      </c>
      <c r="B229" s="23" t="s">
        <v>551</v>
      </c>
      <c r="C229" s="23">
        <v>4190002016</v>
      </c>
      <c r="D229" s="23" t="s">
        <v>451</v>
      </c>
      <c r="E229" s="75">
        <v>223</v>
      </c>
      <c r="F229" s="87"/>
      <c r="G229" s="28">
        <f>SUM(I229:K229)-H229</f>
        <v>22000</v>
      </c>
      <c r="H229" s="28"/>
      <c r="I229" s="28"/>
      <c r="J229" s="8">
        <f>SUM(Q229)</f>
        <v>0</v>
      </c>
      <c r="K229" s="9">
        <f>SUM(S229+U229+W229+Y229+AA229)</f>
        <v>22000</v>
      </c>
      <c r="L229" s="28">
        <f>SUM(N229:P229)-M229</f>
        <v>11267.689999999999</v>
      </c>
      <c r="M229" s="37"/>
      <c r="N229" s="28"/>
      <c r="O229" s="8">
        <f>SUM(R229)</f>
        <v>0</v>
      </c>
      <c r="P229" s="9">
        <f>SUM(T229+V229+X229+Z229+AB229)</f>
        <v>11267.689999999999</v>
      </c>
      <c r="Q229" s="28"/>
      <c r="R229" s="28"/>
      <c r="S229" s="88"/>
      <c r="T229" s="28"/>
      <c r="U229" s="28">
        <v>12000</v>
      </c>
      <c r="V229" s="28">
        <v>5121.6899999999996</v>
      </c>
      <c r="W229" s="28"/>
      <c r="X229" s="28"/>
      <c r="Y229" s="28"/>
      <c r="Z229" s="28"/>
      <c r="AA229" s="28">
        <v>10000</v>
      </c>
      <c r="AB229" s="28">
        <v>6146</v>
      </c>
    </row>
    <row r="230" spans="1:28" ht="31.5" outlineLevel="5">
      <c r="A230" s="2" t="s">
        <v>71</v>
      </c>
      <c r="B230" s="23" t="s">
        <v>64</v>
      </c>
      <c r="C230" s="23">
        <v>4190002015</v>
      </c>
      <c r="D230" s="23" t="s">
        <v>28</v>
      </c>
      <c r="E230" s="23">
        <v>225</v>
      </c>
      <c r="F230" s="104"/>
      <c r="G230" s="69">
        <f>SUM(I230:K230)-H230</f>
        <v>88620.51999999999</v>
      </c>
      <c r="H230" s="69"/>
      <c r="I230" s="69"/>
      <c r="J230" s="33">
        <f>SUM(Q230)</f>
        <v>0</v>
      </c>
      <c r="K230" s="20">
        <f>SUM(S230+U230+W230+Y230+AA230)</f>
        <v>88620.51999999999</v>
      </c>
      <c r="L230" s="69">
        <f>SUM(N230:P230)-M230</f>
        <v>59578.92</v>
      </c>
      <c r="M230" s="120"/>
      <c r="N230" s="69"/>
      <c r="O230" s="33">
        <f>SUM(R230)</f>
        <v>0</v>
      </c>
      <c r="P230" s="20">
        <f>SUM(T230+V230+X230+Z230+AB230)</f>
        <v>59578.92</v>
      </c>
      <c r="Q230" s="20"/>
      <c r="R230" s="121"/>
      <c r="S230" s="20">
        <v>3420.12</v>
      </c>
      <c r="T230" s="20">
        <v>3420.12</v>
      </c>
      <c r="U230" s="20"/>
      <c r="V230" s="20"/>
      <c r="W230" s="20">
        <v>20000</v>
      </c>
      <c r="X230" s="20">
        <v>6200.4</v>
      </c>
      <c r="Y230" s="9">
        <v>6200.4</v>
      </c>
      <c r="Z230" s="9">
        <v>6200.4</v>
      </c>
      <c r="AA230" s="9">
        <v>59000</v>
      </c>
      <c r="AB230" s="9">
        <v>43758</v>
      </c>
    </row>
    <row r="231" spans="1:28" ht="31.5" outlineLevel="5">
      <c r="A231" s="2" t="s">
        <v>516</v>
      </c>
      <c r="B231" s="23" t="s">
        <v>64</v>
      </c>
      <c r="C231" s="23">
        <v>4190002015</v>
      </c>
      <c r="D231" s="23" t="s">
        <v>28</v>
      </c>
      <c r="E231" s="23">
        <v>343</v>
      </c>
      <c r="F231" s="75"/>
      <c r="G231" s="28">
        <f>SUM(I231:K231)-H231</f>
        <v>239500</v>
      </c>
      <c r="H231" s="28"/>
      <c r="I231" s="28"/>
      <c r="J231" s="8">
        <f>SUM(Q231)</f>
        <v>0</v>
      </c>
      <c r="K231" s="9">
        <f>SUM(S231+U231+W231+Y231+AA231)</f>
        <v>239500</v>
      </c>
      <c r="L231" s="28">
        <f>SUM(N231:P231)-M231</f>
        <v>150000</v>
      </c>
      <c r="M231" s="37"/>
      <c r="N231" s="28"/>
      <c r="O231" s="8">
        <f>SUM(R231)</f>
        <v>0</v>
      </c>
      <c r="P231" s="9">
        <f>SUM(T231+V231+X231+Z231+AB231)</f>
        <v>150000</v>
      </c>
      <c r="Q231" s="9"/>
      <c r="R231" s="9"/>
      <c r="S231" s="9"/>
      <c r="T231" s="9"/>
      <c r="U231" s="9"/>
      <c r="V231" s="9"/>
      <c r="W231" s="9">
        <v>114500</v>
      </c>
      <c r="X231" s="9">
        <v>30000</v>
      </c>
      <c r="Y231" s="9">
        <v>110000</v>
      </c>
      <c r="Z231" s="9">
        <v>110000</v>
      </c>
      <c r="AA231" s="9">
        <v>15000</v>
      </c>
      <c r="AB231" s="9">
        <v>10000</v>
      </c>
    </row>
    <row r="232" spans="1:28" outlineLevel="5">
      <c r="A232" s="2" t="s">
        <v>517</v>
      </c>
      <c r="B232" s="23" t="s">
        <v>64</v>
      </c>
      <c r="C232" s="23">
        <v>4190002015</v>
      </c>
      <c r="D232" s="23">
        <v>247</v>
      </c>
      <c r="E232" s="23" t="s">
        <v>2</v>
      </c>
      <c r="F232" s="75"/>
      <c r="G232" s="28">
        <f>SUM(G233)</f>
        <v>365134.59</v>
      </c>
      <c r="H232" s="28">
        <f t="shared" ref="H232:AB232" si="186">SUM(H233)</f>
        <v>0</v>
      </c>
      <c r="I232" s="28">
        <f t="shared" si="186"/>
        <v>0</v>
      </c>
      <c r="J232" s="28">
        <f t="shared" si="186"/>
        <v>0</v>
      </c>
      <c r="K232" s="28">
        <f t="shared" si="186"/>
        <v>365134.59</v>
      </c>
      <c r="L232" s="28">
        <f t="shared" si="186"/>
        <v>313100.13</v>
      </c>
      <c r="M232" s="28">
        <f t="shared" si="186"/>
        <v>0</v>
      </c>
      <c r="N232" s="28">
        <f t="shared" si="186"/>
        <v>0</v>
      </c>
      <c r="O232" s="28">
        <f t="shared" si="186"/>
        <v>0</v>
      </c>
      <c r="P232" s="28">
        <f t="shared" si="186"/>
        <v>313100.13</v>
      </c>
      <c r="Q232" s="28">
        <f t="shared" si="186"/>
        <v>0</v>
      </c>
      <c r="R232" s="28">
        <f t="shared" si="186"/>
        <v>0</v>
      </c>
      <c r="S232" s="28">
        <f t="shared" si="186"/>
        <v>8700</v>
      </c>
      <c r="T232" s="28">
        <f t="shared" si="186"/>
        <v>8673.0400000000009</v>
      </c>
      <c r="U232" s="28">
        <f t="shared" si="186"/>
        <v>237945.4</v>
      </c>
      <c r="V232" s="28">
        <f t="shared" si="186"/>
        <v>225874.35</v>
      </c>
      <c r="W232" s="28">
        <f t="shared" si="186"/>
        <v>60000</v>
      </c>
      <c r="X232" s="28">
        <f t="shared" si="186"/>
        <v>35450.58</v>
      </c>
      <c r="Y232" s="28">
        <f t="shared" si="186"/>
        <v>57489.19</v>
      </c>
      <c r="Z232" s="28">
        <f t="shared" si="186"/>
        <v>42147.85</v>
      </c>
      <c r="AA232" s="28">
        <f t="shared" si="186"/>
        <v>1000</v>
      </c>
      <c r="AB232" s="28">
        <f t="shared" si="186"/>
        <v>954.31</v>
      </c>
    </row>
    <row r="233" spans="1:28" outlineLevel="5">
      <c r="A233" s="2" t="s">
        <v>518</v>
      </c>
      <c r="B233" s="23" t="s">
        <v>64</v>
      </c>
      <c r="C233" s="23">
        <v>4190002015</v>
      </c>
      <c r="D233" s="23">
        <v>247</v>
      </c>
      <c r="E233" s="23">
        <v>223</v>
      </c>
      <c r="F233" s="75"/>
      <c r="G233" s="28">
        <f>SUM(I233:K233)-H233</f>
        <v>365134.59</v>
      </c>
      <c r="H233" s="28"/>
      <c r="I233" s="28"/>
      <c r="J233" s="8">
        <f>SUM(Q233)</f>
        <v>0</v>
      </c>
      <c r="K233" s="9">
        <f>SUM(S233+U233+W233+Y233+AA233)</f>
        <v>365134.59</v>
      </c>
      <c r="L233" s="28">
        <f>SUM(N233:P233)-M233</f>
        <v>313100.13</v>
      </c>
      <c r="M233" s="37"/>
      <c r="N233" s="28"/>
      <c r="O233" s="8">
        <f>SUM(R233)</f>
        <v>0</v>
      </c>
      <c r="P233" s="9">
        <f>SUM(T233+V233+X233+Z233+AB233)</f>
        <v>313100.13</v>
      </c>
      <c r="Q233" s="9"/>
      <c r="R233" s="9"/>
      <c r="S233" s="9">
        <v>8700</v>
      </c>
      <c r="T233" s="9">
        <v>8673.0400000000009</v>
      </c>
      <c r="U233" s="9">
        <v>237945.4</v>
      </c>
      <c r="V233" s="9">
        <v>225874.35</v>
      </c>
      <c r="W233" s="9">
        <v>60000</v>
      </c>
      <c r="X233" s="9">
        <v>35450.58</v>
      </c>
      <c r="Y233" s="9">
        <v>57489.19</v>
      </c>
      <c r="Z233" s="9">
        <v>42147.85</v>
      </c>
      <c r="AA233" s="9">
        <v>1000</v>
      </c>
      <c r="AB233" s="9">
        <v>954.31</v>
      </c>
    </row>
    <row r="234" spans="1:28" s="7" customFormat="1" ht="63" outlineLevel="5">
      <c r="A234" s="6" t="s">
        <v>397</v>
      </c>
      <c r="B234" s="48" t="s">
        <v>64</v>
      </c>
      <c r="C234" s="48">
        <v>4190002032</v>
      </c>
      <c r="D234" s="48" t="s">
        <v>2</v>
      </c>
      <c r="E234" s="48" t="s">
        <v>2</v>
      </c>
      <c r="F234" s="76"/>
      <c r="G234" s="51">
        <f>SUM(G235)</f>
        <v>240000</v>
      </c>
      <c r="H234" s="51">
        <f t="shared" ref="H234:AB236" si="187">SUM(H235)</f>
        <v>0</v>
      </c>
      <c r="I234" s="51">
        <f t="shared" si="187"/>
        <v>0</v>
      </c>
      <c r="J234" s="51">
        <f t="shared" si="187"/>
        <v>240000</v>
      </c>
      <c r="K234" s="51">
        <f t="shared" si="187"/>
        <v>0</v>
      </c>
      <c r="L234" s="51">
        <f t="shared" si="187"/>
        <v>240000</v>
      </c>
      <c r="M234" s="51">
        <f t="shared" si="187"/>
        <v>0</v>
      </c>
      <c r="N234" s="51">
        <f t="shared" si="187"/>
        <v>0</v>
      </c>
      <c r="O234" s="51">
        <f t="shared" si="187"/>
        <v>240000</v>
      </c>
      <c r="P234" s="51">
        <f t="shared" si="187"/>
        <v>0</v>
      </c>
      <c r="Q234" s="51">
        <f t="shared" si="187"/>
        <v>240000</v>
      </c>
      <c r="R234" s="51">
        <f t="shared" si="187"/>
        <v>240000</v>
      </c>
      <c r="S234" s="51">
        <f t="shared" si="187"/>
        <v>0</v>
      </c>
      <c r="T234" s="51">
        <f t="shared" si="187"/>
        <v>0</v>
      </c>
      <c r="U234" s="51">
        <f t="shared" si="187"/>
        <v>0</v>
      </c>
      <c r="V234" s="51">
        <f t="shared" si="187"/>
        <v>0</v>
      </c>
      <c r="W234" s="51">
        <f t="shared" si="187"/>
        <v>0</v>
      </c>
      <c r="X234" s="51">
        <f t="shared" si="187"/>
        <v>0</v>
      </c>
      <c r="Y234" s="51">
        <f t="shared" si="187"/>
        <v>0</v>
      </c>
      <c r="Z234" s="51">
        <f t="shared" si="187"/>
        <v>0</v>
      </c>
      <c r="AA234" s="51">
        <f t="shared" si="187"/>
        <v>0</v>
      </c>
      <c r="AB234" s="51">
        <f t="shared" si="187"/>
        <v>0</v>
      </c>
    </row>
    <row r="235" spans="1:28" ht="47.25" outlineLevel="5">
      <c r="A235" s="2" t="s">
        <v>25</v>
      </c>
      <c r="B235" s="23" t="s">
        <v>64</v>
      </c>
      <c r="C235" s="23">
        <v>4190002032</v>
      </c>
      <c r="D235" s="23" t="s">
        <v>26</v>
      </c>
      <c r="E235" s="23" t="s">
        <v>2</v>
      </c>
      <c r="F235" s="23"/>
      <c r="G235" s="67">
        <f>SUM(G236)</f>
        <v>240000</v>
      </c>
      <c r="H235" s="67">
        <f t="shared" si="187"/>
        <v>0</v>
      </c>
      <c r="I235" s="67">
        <f t="shared" si="187"/>
        <v>0</v>
      </c>
      <c r="J235" s="67">
        <f t="shared" si="187"/>
        <v>240000</v>
      </c>
      <c r="K235" s="67">
        <f t="shared" si="187"/>
        <v>0</v>
      </c>
      <c r="L235" s="67">
        <f t="shared" si="187"/>
        <v>240000</v>
      </c>
      <c r="M235" s="67">
        <f t="shared" si="187"/>
        <v>0</v>
      </c>
      <c r="N235" s="67">
        <f t="shared" si="187"/>
        <v>0</v>
      </c>
      <c r="O235" s="67">
        <f t="shared" si="187"/>
        <v>240000</v>
      </c>
      <c r="P235" s="67">
        <f t="shared" si="187"/>
        <v>0</v>
      </c>
      <c r="Q235" s="67">
        <f t="shared" si="187"/>
        <v>240000</v>
      </c>
      <c r="R235" s="67">
        <f t="shared" si="187"/>
        <v>240000</v>
      </c>
      <c r="S235" s="67">
        <f t="shared" si="187"/>
        <v>0</v>
      </c>
      <c r="T235" s="67">
        <f t="shared" si="187"/>
        <v>0</v>
      </c>
      <c r="U235" s="67">
        <f t="shared" si="187"/>
        <v>0</v>
      </c>
      <c r="V235" s="67">
        <f t="shared" si="187"/>
        <v>0</v>
      </c>
      <c r="W235" s="67">
        <f t="shared" si="187"/>
        <v>0</v>
      </c>
      <c r="X235" s="67">
        <f t="shared" si="187"/>
        <v>0</v>
      </c>
      <c r="Y235" s="67">
        <f t="shared" si="187"/>
        <v>0</v>
      </c>
      <c r="Z235" s="67">
        <f t="shared" si="187"/>
        <v>0</v>
      </c>
      <c r="AA235" s="67">
        <f t="shared" si="187"/>
        <v>0</v>
      </c>
      <c r="AB235" s="67">
        <f t="shared" si="187"/>
        <v>0</v>
      </c>
    </row>
    <row r="236" spans="1:28" ht="31.5" outlineLevel="5">
      <c r="A236" s="2" t="s">
        <v>27</v>
      </c>
      <c r="B236" s="23" t="s">
        <v>64</v>
      </c>
      <c r="C236" s="23">
        <v>4190002032</v>
      </c>
      <c r="D236" s="23" t="s">
        <v>28</v>
      </c>
      <c r="E236" s="23" t="s">
        <v>2</v>
      </c>
      <c r="F236" s="23"/>
      <c r="G236" s="24">
        <f>SUM(G237)</f>
        <v>240000</v>
      </c>
      <c r="H236" s="24">
        <f t="shared" si="187"/>
        <v>0</v>
      </c>
      <c r="I236" s="53">
        <f t="shared" si="187"/>
        <v>0</v>
      </c>
      <c r="J236" s="53">
        <f t="shared" si="187"/>
        <v>240000</v>
      </c>
      <c r="K236" s="53">
        <f t="shared" si="187"/>
        <v>0</v>
      </c>
      <c r="L236" s="53">
        <f t="shared" si="187"/>
        <v>240000</v>
      </c>
      <c r="M236" s="53">
        <f t="shared" si="187"/>
        <v>0</v>
      </c>
      <c r="N236" s="53">
        <f t="shared" si="187"/>
        <v>0</v>
      </c>
      <c r="O236" s="24">
        <f t="shared" si="187"/>
        <v>240000</v>
      </c>
      <c r="P236" s="24">
        <f t="shared" si="187"/>
        <v>0</v>
      </c>
      <c r="Q236" s="24">
        <f t="shared" si="187"/>
        <v>240000</v>
      </c>
      <c r="R236" s="24">
        <f t="shared" si="187"/>
        <v>240000</v>
      </c>
      <c r="S236" s="24">
        <f t="shared" si="187"/>
        <v>0</v>
      </c>
      <c r="T236" s="24">
        <f t="shared" si="187"/>
        <v>0</v>
      </c>
      <c r="U236" s="24">
        <f t="shared" si="187"/>
        <v>0</v>
      </c>
      <c r="V236" s="24">
        <f t="shared" si="187"/>
        <v>0</v>
      </c>
      <c r="W236" s="24">
        <f t="shared" si="187"/>
        <v>0</v>
      </c>
      <c r="X236" s="24">
        <f t="shared" si="187"/>
        <v>0</v>
      </c>
      <c r="Y236" s="24">
        <f t="shared" si="187"/>
        <v>0</v>
      </c>
      <c r="Z236" s="24">
        <f t="shared" si="187"/>
        <v>0</v>
      </c>
      <c r="AA236" s="24">
        <f t="shared" si="187"/>
        <v>0</v>
      </c>
      <c r="AB236" s="24">
        <f t="shared" si="187"/>
        <v>0</v>
      </c>
    </row>
    <row r="237" spans="1:28" outlineLevel="5">
      <c r="A237" s="2" t="s">
        <v>37</v>
      </c>
      <c r="B237" s="23" t="s">
        <v>64</v>
      </c>
      <c r="C237" s="23">
        <v>4190002032</v>
      </c>
      <c r="D237" s="23" t="s">
        <v>28</v>
      </c>
      <c r="E237" s="23" t="s">
        <v>38</v>
      </c>
      <c r="F237" s="23"/>
      <c r="G237" s="24">
        <f>SUM(I237:K237)-H237</f>
        <v>240000</v>
      </c>
      <c r="H237" s="35"/>
      <c r="I237" s="28"/>
      <c r="J237" s="8">
        <f>SUM(Q237)</f>
        <v>240000</v>
      </c>
      <c r="K237" s="9">
        <f>SUM(S237+U237+W237+Y237+AA237)</f>
        <v>0</v>
      </c>
      <c r="L237" s="36">
        <f>SUM(N237:P237)-M237</f>
        <v>240000</v>
      </c>
      <c r="M237" s="37"/>
      <c r="N237" s="28"/>
      <c r="O237" s="8">
        <f>SUM(R237)</f>
        <v>240000</v>
      </c>
      <c r="P237" s="9">
        <f>SUM(T237+V237+X237+Z237+AB237)</f>
        <v>0</v>
      </c>
      <c r="Q237" s="9">
        <v>240000</v>
      </c>
      <c r="R237" s="9">
        <v>240000</v>
      </c>
      <c r="S237" s="9"/>
      <c r="T237" s="9"/>
      <c r="U237" s="9"/>
      <c r="V237" s="9"/>
      <c r="W237" s="9"/>
      <c r="X237" s="9"/>
      <c r="Y237" s="9"/>
      <c r="Z237" s="9"/>
      <c r="AA237" s="9"/>
      <c r="AB237" s="9"/>
    </row>
    <row r="238" spans="1:28" s="7" customFormat="1" ht="63" outlineLevel="2">
      <c r="A238" s="6" t="s">
        <v>99</v>
      </c>
      <c r="B238" s="48" t="s">
        <v>64</v>
      </c>
      <c r="C238" s="48" t="s">
        <v>100</v>
      </c>
      <c r="D238" s="48" t="s">
        <v>2</v>
      </c>
      <c r="E238" s="48" t="s">
        <v>2</v>
      </c>
      <c r="F238" s="48"/>
      <c r="G238" s="49">
        <f t="shared" ref="G238:I240" si="188">SUM(G239)</f>
        <v>240000</v>
      </c>
      <c r="H238" s="50">
        <f t="shared" si="188"/>
        <v>0</v>
      </c>
      <c r="I238" s="51">
        <f t="shared" si="188"/>
        <v>240000</v>
      </c>
      <c r="J238" s="51">
        <f t="shared" ref="J238:AB240" si="189">SUM(J239)</f>
        <v>0</v>
      </c>
      <c r="K238" s="51">
        <f t="shared" si="189"/>
        <v>0</v>
      </c>
      <c r="L238" s="51">
        <f t="shared" si="189"/>
        <v>240000</v>
      </c>
      <c r="M238" s="51">
        <f t="shared" si="189"/>
        <v>0</v>
      </c>
      <c r="N238" s="51">
        <f t="shared" si="189"/>
        <v>240000</v>
      </c>
      <c r="O238" s="51">
        <f t="shared" si="189"/>
        <v>0</v>
      </c>
      <c r="P238" s="51">
        <f t="shared" si="189"/>
        <v>0</v>
      </c>
      <c r="Q238" s="51">
        <f t="shared" si="189"/>
        <v>0</v>
      </c>
      <c r="R238" s="51">
        <f t="shared" si="189"/>
        <v>0</v>
      </c>
      <c r="S238" s="51">
        <f t="shared" si="189"/>
        <v>0</v>
      </c>
      <c r="T238" s="51">
        <f t="shared" si="189"/>
        <v>0</v>
      </c>
      <c r="U238" s="51">
        <f t="shared" si="189"/>
        <v>0</v>
      </c>
      <c r="V238" s="51">
        <f t="shared" si="189"/>
        <v>0</v>
      </c>
      <c r="W238" s="51">
        <f t="shared" si="189"/>
        <v>0</v>
      </c>
      <c r="X238" s="51">
        <f t="shared" si="189"/>
        <v>0</v>
      </c>
      <c r="Y238" s="51">
        <f t="shared" si="189"/>
        <v>0</v>
      </c>
      <c r="Z238" s="51">
        <f t="shared" si="189"/>
        <v>0</v>
      </c>
      <c r="AA238" s="51">
        <f t="shared" si="189"/>
        <v>0</v>
      </c>
      <c r="AB238" s="51">
        <f t="shared" si="189"/>
        <v>0</v>
      </c>
    </row>
    <row r="239" spans="1:28" ht="47.25" outlineLevel="3">
      <c r="A239" s="2" t="s">
        <v>25</v>
      </c>
      <c r="B239" s="23" t="s">
        <v>64</v>
      </c>
      <c r="C239" s="23" t="s">
        <v>100</v>
      </c>
      <c r="D239" s="23" t="s">
        <v>26</v>
      </c>
      <c r="E239" s="23" t="s">
        <v>2</v>
      </c>
      <c r="F239" s="23"/>
      <c r="G239" s="24">
        <f t="shared" si="188"/>
        <v>240000</v>
      </c>
      <c r="H239" s="24">
        <f t="shared" si="188"/>
        <v>0</v>
      </c>
      <c r="I239" s="68">
        <f t="shared" si="188"/>
        <v>240000</v>
      </c>
      <c r="J239" s="68">
        <f t="shared" si="189"/>
        <v>0</v>
      </c>
      <c r="K239" s="68">
        <f t="shared" si="189"/>
        <v>0</v>
      </c>
      <c r="L239" s="68">
        <f t="shared" si="189"/>
        <v>240000</v>
      </c>
      <c r="M239" s="68">
        <f t="shared" si="189"/>
        <v>0</v>
      </c>
      <c r="N239" s="68">
        <f t="shared" si="189"/>
        <v>240000</v>
      </c>
      <c r="O239" s="28">
        <f t="shared" si="189"/>
        <v>0</v>
      </c>
      <c r="P239" s="28">
        <f t="shared" si="189"/>
        <v>0</v>
      </c>
      <c r="Q239" s="28">
        <f t="shared" si="189"/>
        <v>0</v>
      </c>
      <c r="R239" s="28">
        <f t="shared" si="189"/>
        <v>0</v>
      </c>
      <c r="S239" s="28">
        <f t="shared" si="189"/>
        <v>0</v>
      </c>
      <c r="T239" s="28">
        <f t="shared" si="189"/>
        <v>0</v>
      </c>
      <c r="U239" s="28">
        <f t="shared" si="189"/>
        <v>0</v>
      </c>
      <c r="V239" s="28">
        <f t="shared" si="189"/>
        <v>0</v>
      </c>
      <c r="W239" s="28">
        <f t="shared" si="189"/>
        <v>0</v>
      </c>
      <c r="X239" s="28">
        <f t="shared" si="189"/>
        <v>0</v>
      </c>
      <c r="Y239" s="28">
        <f t="shared" si="189"/>
        <v>0</v>
      </c>
      <c r="Z239" s="28">
        <f t="shared" si="189"/>
        <v>0</v>
      </c>
      <c r="AA239" s="28">
        <f t="shared" si="189"/>
        <v>0</v>
      </c>
      <c r="AB239" s="28">
        <f t="shared" si="189"/>
        <v>0</v>
      </c>
    </row>
    <row r="240" spans="1:28" ht="31.5" outlineLevel="4">
      <c r="A240" s="2" t="s">
        <v>27</v>
      </c>
      <c r="B240" s="23" t="s">
        <v>64</v>
      </c>
      <c r="C240" s="23" t="s">
        <v>100</v>
      </c>
      <c r="D240" s="23" t="s">
        <v>28</v>
      </c>
      <c r="E240" s="23" t="s">
        <v>2</v>
      </c>
      <c r="F240" s="23"/>
      <c r="G240" s="24">
        <f t="shared" si="188"/>
        <v>240000</v>
      </c>
      <c r="H240" s="24">
        <f t="shared" si="188"/>
        <v>0</v>
      </c>
      <c r="I240" s="35">
        <f t="shared" si="188"/>
        <v>240000</v>
      </c>
      <c r="J240" s="35">
        <f t="shared" si="189"/>
        <v>0</v>
      </c>
      <c r="K240" s="35">
        <f t="shared" si="189"/>
        <v>0</v>
      </c>
      <c r="L240" s="35">
        <f t="shared" si="189"/>
        <v>240000</v>
      </c>
      <c r="M240" s="35">
        <f t="shared" si="189"/>
        <v>0</v>
      </c>
      <c r="N240" s="35">
        <f t="shared" si="189"/>
        <v>240000</v>
      </c>
      <c r="O240" s="28">
        <f t="shared" si="189"/>
        <v>0</v>
      </c>
      <c r="P240" s="28">
        <f t="shared" si="189"/>
        <v>0</v>
      </c>
      <c r="Q240" s="28">
        <f t="shared" si="189"/>
        <v>0</v>
      </c>
      <c r="R240" s="28">
        <f t="shared" si="189"/>
        <v>0</v>
      </c>
      <c r="S240" s="28">
        <f t="shared" si="189"/>
        <v>0</v>
      </c>
      <c r="T240" s="28">
        <f t="shared" si="189"/>
        <v>0</v>
      </c>
      <c r="U240" s="28">
        <f t="shared" si="189"/>
        <v>0</v>
      </c>
      <c r="V240" s="28">
        <f t="shared" si="189"/>
        <v>0</v>
      </c>
      <c r="W240" s="28">
        <f t="shared" si="189"/>
        <v>0</v>
      </c>
      <c r="X240" s="28">
        <f t="shared" si="189"/>
        <v>0</v>
      </c>
      <c r="Y240" s="28">
        <f t="shared" si="189"/>
        <v>0</v>
      </c>
      <c r="Z240" s="28">
        <f t="shared" si="189"/>
        <v>0</v>
      </c>
      <c r="AA240" s="28">
        <f t="shared" si="189"/>
        <v>0</v>
      </c>
      <c r="AB240" s="28">
        <f t="shared" si="189"/>
        <v>0</v>
      </c>
    </row>
    <row r="241" spans="1:28" outlineLevel="5">
      <c r="A241" s="2" t="s">
        <v>37</v>
      </c>
      <c r="B241" s="23" t="s">
        <v>64</v>
      </c>
      <c r="C241" s="23" t="s">
        <v>100</v>
      </c>
      <c r="D241" s="23" t="s">
        <v>28</v>
      </c>
      <c r="E241" s="23" t="s">
        <v>38</v>
      </c>
      <c r="F241" s="23"/>
      <c r="G241" s="24">
        <f>SUM(I241:K241)-H241</f>
        <v>240000</v>
      </c>
      <c r="H241" s="53"/>
      <c r="I241" s="25">
        <v>240000</v>
      </c>
      <c r="J241" s="10">
        <f>SUM(Q241)</f>
        <v>0</v>
      </c>
      <c r="K241" s="11">
        <f>SUM(S241+U241+W241+Y241+AA241)</f>
        <v>0</v>
      </c>
      <c r="L241" s="54">
        <f>SUM(N241:P241)-M241</f>
        <v>240000</v>
      </c>
      <c r="M241" s="55"/>
      <c r="N241" s="54">
        <v>240000</v>
      </c>
      <c r="O241" s="8">
        <f>SUM(R241)</f>
        <v>0</v>
      </c>
      <c r="P241" s="9">
        <f>SUM(T241+V241+X241+Z241+AB241)</f>
        <v>0</v>
      </c>
      <c r="Q241" s="9"/>
      <c r="R241" s="9"/>
      <c r="S241" s="9"/>
      <c r="T241" s="9"/>
      <c r="U241" s="9"/>
      <c r="V241" s="9"/>
      <c r="W241" s="9"/>
      <c r="X241" s="9"/>
      <c r="Y241" s="9"/>
      <c r="Z241" s="9"/>
      <c r="AA241" s="9"/>
      <c r="AB241" s="9"/>
    </row>
    <row r="242" spans="1:28" s="7" customFormat="1" ht="110.25" outlineLevel="5">
      <c r="A242" s="6" t="s">
        <v>520</v>
      </c>
      <c r="B242" s="48" t="s">
        <v>64</v>
      </c>
      <c r="C242" s="48">
        <v>4190003002</v>
      </c>
      <c r="D242" s="48" t="s">
        <v>2</v>
      </c>
      <c r="E242" s="48" t="s">
        <v>2</v>
      </c>
      <c r="F242" s="48"/>
      <c r="G242" s="50">
        <f>SUM(G243)</f>
        <v>52537.599999999999</v>
      </c>
      <c r="H242" s="50">
        <f t="shared" ref="H242:AB244" si="190">SUM(H243)</f>
        <v>0</v>
      </c>
      <c r="I242" s="50">
        <f t="shared" si="190"/>
        <v>0</v>
      </c>
      <c r="J242" s="50">
        <f t="shared" si="190"/>
        <v>0</v>
      </c>
      <c r="K242" s="50">
        <f t="shared" si="190"/>
        <v>52537.599999999999</v>
      </c>
      <c r="L242" s="50">
        <f t="shared" si="190"/>
        <v>49377</v>
      </c>
      <c r="M242" s="50">
        <f t="shared" si="190"/>
        <v>0</v>
      </c>
      <c r="N242" s="50">
        <f t="shared" si="190"/>
        <v>0</v>
      </c>
      <c r="O242" s="50">
        <f t="shared" si="190"/>
        <v>0</v>
      </c>
      <c r="P242" s="50">
        <f t="shared" si="190"/>
        <v>49377</v>
      </c>
      <c r="Q242" s="50">
        <f t="shared" si="190"/>
        <v>0</v>
      </c>
      <c r="R242" s="50">
        <f t="shared" si="190"/>
        <v>0</v>
      </c>
      <c r="S242" s="50">
        <f t="shared" si="190"/>
        <v>11202</v>
      </c>
      <c r="T242" s="50">
        <f t="shared" si="190"/>
        <v>11202</v>
      </c>
      <c r="U242" s="50">
        <f t="shared" si="190"/>
        <v>0</v>
      </c>
      <c r="V242" s="50">
        <f t="shared" si="190"/>
        <v>0</v>
      </c>
      <c r="W242" s="50">
        <f t="shared" si="190"/>
        <v>30000</v>
      </c>
      <c r="X242" s="50">
        <f t="shared" si="190"/>
        <v>29945</v>
      </c>
      <c r="Y242" s="50">
        <f t="shared" si="190"/>
        <v>913.6</v>
      </c>
      <c r="Z242" s="50">
        <f t="shared" si="190"/>
        <v>830</v>
      </c>
      <c r="AA242" s="50">
        <f t="shared" si="190"/>
        <v>10422</v>
      </c>
      <c r="AB242" s="51">
        <f t="shared" si="190"/>
        <v>7400</v>
      </c>
    </row>
    <row r="243" spans="1:28" ht="47.25" outlineLevel="5">
      <c r="A243" s="2" t="s">
        <v>25</v>
      </c>
      <c r="B243" s="23" t="s">
        <v>64</v>
      </c>
      <c r="C243" s="23">
        <v>4190003002</v>
      </c>
      <c r="D243" s="23" t="s">
        <v>26</v>
      </c>
      <c r="E243" s="23" t="s">
        <v>2</v>
      </c>
      <c r="F243" s="23"/>
      <c r="G243" s="35">
        <f>SUM(G244)</f>
        <v>52537.599999999999</v>
      </c>
      <c r="H243" s="35">
        <f t="shared" si="190"/>
        <v>0</v>
      </c>
      <c r="I243" s="35">
        <f t="shared" si="190"/>
        <v>0</v>
      </c>
      <c r="J243" s="35">
        <f t="shared" si="190"/>
        <v>0</v>
      </c>
      <c r="K243" s="35">
        <f t="shared" si="190"/>
        <v>52537.599999999999</v>
      </c>
      <c r="L243" s="35">
        <f t="shared" si="190"/>
        <v>49377</v>
      </c>
      <c r="M243" s="35">
        <f t="shared" si="190"/>
        <v>0</v>
      </c>
      <c r="N243" s="35">
        <f t="shared" si="190"/>
        <v>0</v>
      </c>
      <c r="O243" s="35">
        <f t="shared" si="190"/>
        <v>0</v>
      </c>
      <c r="P243" s="35">
        <f t="shared" si="190"/>
        <v>49377</v>
      </c>
      <c r="Q243" s="35">
        <f t="shared" si="190"/>
        <v>0</v>
      </c>
      <c r="R243" s="35">
        <f t="shared" si="190"/>
        <v>0</v>
      </c>
      <c r="S243" s="35">
        <f t="shared" si="190"/>
        <v>11202</v>
      </c>
      <c r="T243" s="35">
        <f t="shared" si="190"/>
        <v>11202</v>
      </c>
      <c r="U243" s="35">
        <f t="shared" si="190"/>
        <v>0</v>
      </c>
      <c r="V243" s="35">
        <f t="shared" si="190"/>
        <v>0</v>
      </c>
      <c r="W243" s="35">
        <f t="shared" si="190"/>
        <v>30000</v>
      </c>
      <c r="X243" s="35">
        <f t="shared" si="190"/>
        <v>29945</v>
      </c>
      <c r="Y243" s="35">
        <f t="shared" si="190"/>
        <v>913.6</v>
      </c>
      <c r="Z243" s="35">
        <f t="shared" si="190"/>
        <v>830</v>
      </c>
      <c r="AA243" s="35">
        <f t="shared" si="190"/>
        <v>10422</v>
      </c>
      <c r="AB243" s="28">
        <f t="shared" si="190"/>
        <v>7400</v>
      </c>
    </row>
    <row r="244" spans="1:28" ht="31.5" outlineLevel="5">
      <c r="A244" s="2" t="s">
        <v>27</v>
      </c>
      <c r="B244" s="23" t="s">
        <v>64</v>
      </c>
      <c r="C244" s="23">
        <v>4190003002</v>
      </c>
      <c r="D244" s="23" t="s">
        <v>28</v>
      </c>
      <c r="E244" s="23" t="s">
        <v>2</v>
      </c>
      <c r="F244" s="23"/>
      <c r="G244" s="25">
        <f>SUM(G245)</f>
        <v>52537.599999999999</v>
      </c>
      <c r="H244" s="25">
        <f t="shared" si="190"/>
        <v>0</v>
      </c>
      <c r="I244" s="25">
        <f t="shared" si="190"/>
        <v>0</v>
      </c>
      <c r="J244" s="25">
        <f t="shared" si="190"/>
        <v>0</v>
      </c>
      <c r="K244" s="25">
        <f t="shared" si="190"/>
        <v>52537.599999999999</v>
      </c>
      <c r="L244" s="25">
        <f t="shared" si="190"/>
        <v>49377</v>
      </c>
      <c r="M244" s="25">
        <f t="shared" si="190"/>
        <v>0</v>
      </c>
      <c r="N244" s="25">
        <f t="shared" si="190"/>
        <v>0</v>
      </c>
      <c r="O244" s="25">
        <f t="shared" si="190"/>
        <v>0</v>
      </c>
      <c r="P244" s="25">
        <f t="shared" si="190"/>
        <v>49377</v>
      </c>
      <c r="Q244" s="25">
        <f t="shared" si="190"/>
        <v>0</v>
      </c>
      <c r="R244" s="25">
        <f t="shared" si="190"/>
        <v>0</v>
      </c>
      <c r="S244" s="25">
        <f t="shared" si="190"/>
        <v>11202</v>
      </c>
      <c r="T244" s="25">
        <f t="shared" si="190"/>
        <v>11202</v>
      </c>
      <c r="U244" s="25">
        <f t="shared" si="190"/>
        <v>0</v>
      </c>
      <c r="V244" s="25">
        <f t="shared" si="190"/>
        <v>0</v>
      </c>
      <c r="W244" s="25">
        <f t="shared" si="190"/>
        <v>30000</v>
      </c>
      <c r="X244" s="25">
        <f t="shared" si="190"/>
        <v>29945</v>
      </c>
      <c r="Y244" s="25">
        <f t="shared" si="190"/>
        <v>913.6</v>
      </c>
      <c r="Z244" s="25">
        <f t="shared" si="190"/>
        <v>830</v>
      </c>
      <c r="AA244" s="25">
        <f t="shared" si="190"/>
        <v>10422</v>
      </c>
      <c r="AB244" s="28">
        <f t="shared" si="190"/>
        <v>7400</v>
      </c>
    </row>
    <row r="245" spans="1:28" ht="47.25" outlineLevel="5">
      <c r="A245" s="2" t="s">
        <v>519</v>
      </c>
      <c r="B245" s="23" t="s">
        <v>64</v>
      </c>
      <c r="C245" s="23">
        <v>4190003002</v>
      </c>
      <c r="D245" s="23" t="s">
        <v>28</v>
      </c>
      <c r="E245" s="23">
        <v>349</v>
      </c>
      <c r="F245" s="75"/>
      <c r="G245" s="28">
        <f>SUM(I245:K245)-H245</f>
        <v>52537.599999999999</v>
      </c>
      <c r="H245" s="28"/>
      <c r="I245" s="28"/>
      <c r="J245" s="8">
        <f>SUM(Q245)</f>
        <v>0</v>
      </c>
      <c r="K245" s="9">
        <f>SUM(S245+U245+W245+Y245+AA245)</f>
        <v>52537.599999999999</v>
      </c>
      <c r="L245" s="28">
        <f>SUM(N245:P245)-M245</f>
        <v>49377</v>
      </c>
      <c r="M245" s="37"/>
      <c r="N245" s="28"/>
      <c r="O245" s="8">
        <f>SUM(R245)</f>
        <v>0</v>
      </c>
      <c r="P245" s="9">
        <f>SUM(T245+V245+X245+Z245+AB245)</f>
        <v>49377</v>
      </c>
      <c r="Q245" s="9"/>
      <c r="R245" s="9"/>
      <c r="S245" s="9">
        <v>11202</v>
      </c>
      <c r="T245" s="9">
        <v>11202</v>
      </c>
      <c r="U245" s="9"/>
      <c r="V245" s="9"/>
      <c r="W245" s="9">
        <v>30000</v>
      </c>
      <c r="X245" s="9">
        <v>29945</v>
      </c>
      <c r="Y245" s="9">
        <v>913.6</v>
      </c>
      <c r="Z245" s="9">
        <v>830</v>
      </c>
      <c r="AA245" s="9">
        <v>10422</v>
      </c>
      <c r="AB245" s="9">
        <v>7400</v>
      </c>
    </row>
    <row r="246" spans="1:28" s="7" customFormat="1" ht="110.25" outlineLevel="2">
      <c r="A246" s="6" t="s">
        <v>101</v>
      </c>
      <c r="B246" s="48" t="s">
        <v>64</v>
      </c>
      <c r="C246" s="48" t="s">
        <v>102</v>
      </c>
      <c r="D246" s="48" t="s">
        <v>2</v>
      </c>
      <c r="E246" s="48" t="s">
        <v>2</v>
      </c>
      <c r="F246" s="76"/>
      <c r="G246" s="51">
        <f t="shared" ref="G246:W246" si="191">SUM(G247)</f>
        <v>396000</v>
      </c>
      <c r="H246" s="51">
        <f t="shared" si="191"/>
        <v>0</v>
      </c>
      <c r="I246" s="51">
        <f t="shared" si="191"/>
        <v>396000</v>
      </c>
      <c r="J246" s="51">
        <f t="shared" si="191"/>
        <v>0</v>
      </c>
      <c r="K246" s="51">
        <f t="shared" si="191"/>
        <v>0</v>
      </c>
      <c r="L246" s="51">
        <f t="shared" si="191"/>
        <v>396000</v>
      </c>
      <c r="M246" s="51">
        <f t="shared" si="191"/>
        <v>0</v>
      </c>
      <c r="N246" s="51">
        <f t="shared" si="191"/>
        <v>396000</v>
      </c>
      <c r="O246" s="51">
        <f t="shared" si="191"/>
        <v>0</v>
      </c>
      <c r="P246" s="51">
        <f t="shared" si="191"/>
        <v>0</v>
      </c>
      <c r="Q246" s="51">
        <f t="shared" si="191"/>
        <v>0</v>
      </c>
      <c r="R246" s="51">
        <f t="shared" si="191"/>
        <v>0</v>
      </c>
      <c r="S246" s="51">
        <f t="shared" si="191"/>
        <v>0</v>
      </c>
      <c r="T246" s="51">
        <f t="shared" si="191"/>
        <v>0</v>
      </c>
      <c r="U246" s="51">
        <f t="shared" si="191"/>
        <v>0</v>
      </c>
      <c r="V246" s="51">
        <f t="shared" si="191"/>
        <v>0</v>
      </c>
      <c r="W246" s="51">
        <f t="shared" si="191"/>
        <v>0</v>
      </c>
      <c r="X246" s="51">
        <f t="shared" ref="I246:AB247" si="192">SUM(X247)</f>
        <v>0</v>
      </c>
      <c r="Y246" s="51">
        <f t="shared" si="192"/>
        <v>0</v>
      </c>
      <c r="Z246" s="51">
        <f t="shared" si="192"/>
        <v>0</v>
      </c>
      <c r="AA246" s="51">
        <f t="shared" si="192"/>
        <v>0</v>
      </c>
      <c r="AB246" s="51">
        <f t="shared" si="192"/>
        <v>0</v>
      </c>
    </row>
    <row r="247" spans="1:28" ht="47.25" outlineLevel="3">
      <c r="A247" s="2" t="s">
        <v>25</v>
      </c>
      <c r="B247" s="23" t="s">
        <v>64</v>
      </c>
      <c r="C247" s="23" t="s">
        <v>102</v>
      </c>
      <c r="D247" s="23" t="s">
        <v>26</v>
      </c>
      <c r="E247" s="23" t="s">
        <v>2</v>
      </c>
      <c r="F247" s="23"/>
      <c r="G247" s="67">
        <f>SUM(G248)</f>
        <v>396000</v>
      </c>
      <c r="H247" s="67">
        <f>SUM(H248)</f>
        <v>0</v>
      </c>
      <c r="I247" s="67">
        <f t="shared" si="192"/>
        <v>396000</v>
      </c>
      <c r="J247" s="67">
        <f t="shared" si="192"/>
        <v>0</v>
      </c>
      <c r="K247" s="67">
        <f t="shared" si="192"/>
        <v>0</v>
      </c>
      <c r="L247" s="67">
        <f t="shared" si="192"/>
        <v>396000</v>
      </c>
      <c r="M247" s="67">
        <f t="shared" si="192"/>
        <v>0</v>
      </c>
      <c r="N247" s="68">
        <f t="shared" si="192"/>
        <v>396000</v>
      </c>
      <c r="O247" s="28">
        <f t="shared" si="192"/>
        <v>0</v>
      </c>
      <c r="P247" s="28">
        <f t="shared" si="192"/>
        <v>0</v>
      </c>
      <c r="Q247" s="28">
        <f t="shared" si="192"/>
        <v>0</v>
      </c>
      <c r="R247" s="28">
        <f t="shared" si="192"/>
        <v>0</v>
      </c>
      <c r="S247" s="28">
        <f t="shared" si="192"/>
        <v>0</v>
      </c>
      <c r="T247" s="28">
        <f t="shared" si="192"/>
        <v>0</v>
      </c>
      <c r="U247" s="28">
        <f t="shared" si="192"/>
        <v>0</v>
      </c>
      <c r="V247" s="28">
        <f t="shared" si="192"/>
        <v>0</v>
      </c>
      <c r="W247" s="28">
        <f t="shared" si="192"/>
        <v>0</v>
      </c>
      <c r="X247" s="28">
        <f t="shared" si="192"/>
        <v>0</v>
      </c>
      <c r="Y247" s="28">
        <f t="shared" si="192"/>
        <v>0</v>
      </c>
      <c r="Z247" s="28">
        <f t="shared" si="192"/>
        <v>0</v>
      </c>
      <c r="AA247" s="28">
        <f t="shared" si="192"/>
        <v>0</v>
      </c>
      <c r="AB247" s="28">
        <f t="shared" si="192"/>
        <v>0</v>
      </c>
    </row>
    <row r="248" spans="1:28" ht="31.5" outlineLevel="4">
      <c r="A248" s="2" t="s">
        <v>27</v>
      </c>
      <c r="B248" s="23" t="s">
        <v>64</v>
      </c>
      <c r="C248" s="23" t="s">
        <v>102</v>
      </c>
      <c r="D248" s="23" t="s">
        <v>28</v>
      </c>
      <c r="E248" s="23" t="s">
        <v>2</v>
      </c>
      <c r="F248" s="23"/>
      <c r="G248" s="24">
        <f>SUM(G249:G252)</f>
        <v>396000</v>
      </c>
      <c r="H248" s="24">
        <f t="shared" ref="H248:AB248" si="193">SUM(H249:H252)</f>
        <v>0</v>
      </c>
      <c r="I248" s="24">
        <f t="shared" si="193"/>
        <v>396000</v>
      </c>
      <c r="J248" s="24">
        <f t="shared" si="193"/>
        <v>0</v>
      </c>
      <c r="K248" s="24">
        <f t="shared" si="193"/>
        <v>0</v>
      </c>
      <c r="L248" s="24">
        <f t="shared" si="193"/>
        <v>396000</v>
      </c>
      <c r="M248" s="24">
        <f t="shared" si="193"/>
        <v>0</v>
      </c>
      <c r="N248" s="24">
        <f t="shared" si="193"/>
        <v>396000</v>
      </c>
      <c r="O248" s="24">
        <f t="shared" si="193"/>
        <v>0</v>
      </c>
      <c r="P248" s="24">
        <f t="shared" si="193"/>
        <v>0</v>
      </c>
      <c r="Q248" s="24">
        <f t="shared" si="193"/>
        <v>0</v>
      </c>
      <c r="R248" s="24">
        <f t="shared" si="193"/>
        <v>0</v>
      </c>
      <c r="S248" s="24">
        <f t="shared" si="193"/>
        <v>0</v>
      </c>
      <c r="T248" s="24">
        <f t="shared" si="193"/>
        <v>0</v>
      </c>
      <c r="U248" s="24">
        <f t="shared" si="193"/>
        <v>0</v>
      </c>
      <c r="V248" s="24">
        <f t="shared" si="193"/>
        <v>0</v>
      </c>
      <c r="W248" s="24">
        <f t="shared" si="193"/>
        <v>0</v>
      </c>
      <c r="X248" s="24">
        <f t="shared" si="193"/>
        <v>0</v>
      </c>
      <c r="Y248" s="24">
        <f t="shared" si="193"/>
        <v>0</v>
      </c>
      <c r="Z248" s="24">
        <f t="shared" si="193"/>
        <v>0</v>
      </c>
      <c r="AA248" s="24">
        <f t="shared" si="193"/>
        <v>0</v>
      </c>
      <c r="AB248" s="24">
        <f t="shared" si="193"/>
        <v>0</v>
      </c>
    </row>
    <row r="249" spans="1:28" outlineLevel="4">
      <c r="A249" s="2" t="s">
        <v>532</v>
      </c>
      <c r="B249" s="23" t="s">
        <v>64</v>
      </c>
      <c r="C249" s="23" t="s">
        <v>102</v>
      </c>
      <c r="D249" s="23" t="s">
        <v>28</v>
      </c>
      <c r="E249" s="23">
        <v>222</v>
      </c>
      <c r="F249" s="23"/>
      <c r="G249" s="24">
        <f t="shared" ref="G249:G251" si="194">SUM(I249:K249)-H249</f>
        <v>19500</v>
      </c>
      <c r="H249" s="24"/>
      <c r="I249" s="35">
        <v>19500</v>
      </c>
      <c r="J249" s="8">
        <f t="shared" ref="J249:J251" si="195">SUM(Q249)</f>
        <v>0</v>
      </c>
      <c r="K249" s="9">
        <f t="shared" ref="K249:K251" si="196">SUM(S249+U249+W249+Y249+AA249)</f>
        <v>0</v>
      </c>
      <c r="L249" s="36">
        <f t="shared" ref="L249:L251" si="197">SUM(N249:P249)-M249</f>
        <v>19500</v>
      </c>
      <c r="M249" s="37"/>
      <c r="N249" s="36">
        <v>19500</v>
      </c>
      <c r="O249" s="8">
        <f t="shared" ref="O249:O251" si="198">SUM(R249)</f>
        <v>0</v>
      </c>
      <c r="P249" s="9">
        <f t="shared" ref="P249:P251" si="199">SUM(T249+V249+X249+Z249+AB249)</f>
        <v>0</v>
      </c>
      <c r="Q249" s="28"/>
      <c r="R249" s="28"/>
      <c r="S249" s="28"/>
      <c r="T249" s="28"/>
      <c r="U249" s="28"/>
      <c r="V249" s="28"/>
      <c r="W249" s="28"/>
      <c r="X249" s="28"/>
      <c r="Y249" s="28"/>
      <c r="Z249" s="28"/>
      <c r="AA249" s="28"/>
      <c r="AB249" s="28"/>
    </row>
    <row r="250" spans="1:28" outlineLevel="4">
      <c r="A250" s="2" t="s">
        <v>37</v>
      </c>
      <c r="B250" s="23" t="s">
        <v>64</v>
      </c>
      <c r="C250" s="23" t="s">
        <v>102</v>
      </c>
      <c r="D250" s="23" t="s">
        <v>28</v>
      </c>
      <c r="E250" s="23">
        <v>226</v>
      </c>
      <c r="F250" s="23"/>
      <c r="G250" s="24">
        <f t="shared" si="194"/>
        <v>21200</v>
      </c>
      <c r="H250" s="24"/>
      <c r="I250" s="35">
        <v>21200</v>
      </c>
      <c r="J250" s="8">
        <f t="shared" si="195"/>
        <v>0</v>
      </c>
      <c r="K250" s="9">
        <f t="shared" si="196"/>
        <v>0</v>
      </c>
      <c r="L250" s="36">
        <f t="shared" si="197"/>
        <v>21200</v>
      </c>
      <c r="M250" s="37"/>
      <c r="N250" s="36">
        <v>21200</v>
      </c>
      <c r="O250" s="8">
        <f t="shared" si="198"/>
        <v>0</v>
      </c>
      <c r="P250" s="9">
        <f t="shared" si="199"/>
        <v>0</v>
      </c>
      <c r="Q250" s="28"/>
      <c r="R250" s="28"/>
      <c r="S250" s="28"/>
      <c r="T250" s="28"/>
      <c r="U250" s="28"/>
      <c r="V250" s="28"/>
      <c r="W250" s="28"/>
      <c r="X250" s="28"/>
      <c r="Y250" s="28"/>
      <c r="Z250" s="28"/>
      <c r="AA250" s="28"/>
      <c r="AB250" s="28"/>
    </row>
    <row r="251" spans="1:28" ht="47.25" outlineLevel="4">
      <c r="A251" s="2" t="s">
        <v>31</v>
      </c>
      <c r="B251" s="23" t="s">
        <v>64</v>
      </c>
      <c r="C251" s="23" t="s">
        <v>102</v>
      </c>
      <c r="D251" s="23" t="s">
        <v>28</v>
      </c>
      <c r="E251" s="23">
        <v>346</v>
      </c>
      <c r="F251" s="23"/>
      <c r="G251" s="24">
        <f t="shared" si="194"/>
        <v>84000</v>
      </c>
      <c r="H251" s="24"/>
      <c r="I251" s="35">
        <v>84000</v>
      </c>
      <c r="J251" s="8">
        <f t="shared" si="195"/>
        <v>0</v>
      </c>
      <c r="K251" s="9">
        <f t="shared" si="196"/>
        <v>0</v>
      </c>
      <c r="L251" s="36">
        <f t="shared" si="197"/>
        <v>84000</v>
      </c>
      <c r="M251" s="37"/>
      <c r="N251" s="36">
        <v>84000</v>
      </c>
      <c r="O251" s="8">
        <f t="shared" si="198"/>
        <v>0</v>
      </c>
      <c r="P251" s="9">
        <f t="shared" si="199"/>
        <v>0</v>
      </c>
      <c r="Q251" s="28"/>
      <c r="R251" s="28"/>
      <c r="S251" s="28"/>
      <c r="T251" s="28"/>
      <c r="U251" s="28"/>
      <c r="V251" s="28"/>
      <c r="W251" s="28"/>
      <c r="X251" s="28"/>
      <c r="Y251" s="28"/>
      <c r="Z251" s="28"/>
      <c r="AA251" s="28"/>
      <c r="AB251" s="28"/>
    </row>
    <row r="252" spans="1:28" ht="47.25" outlineLevel="5">
      <c r="A252" s="29" t="s">
        <v>103</v>
      </c>
      <c r="B252" s="61" t="s">
        <v>64</v>
      </c>
      <c r="C252" s="61" t="s">
        <v>102</v>
      </c>
      <c r="D252" s="61" t="s">
        <v>28</v>
      </c>
      <c r="E252" s="61" t="s">
        <v>104</v>
      </c>
      <c r="F252" s="61"/>
      <c r="G252" s="53">
        <f>SUM(I252:K252)-H252</f>
        <v>271300</v>
      </c>
      <c r="H252" s="53"/>
      <c r="I252" s="25">
        <v>271300</v>
      </c>
      <c r="J252" s="10">
        <f>SUM(Q252)</f>
        <v>0</v>
      </c>
      <c r="K252" s="11">
        <f>SUM(S252+U252+W252+Y252+AA252)</f>
        <v>0</v>
      </c>
      <c r="L252" s="54">
        <f>SUM(N252:P252)-M252</f>
        <v>271300</v>
      </c>
      <c r="M252" s="55"/>
      <c r="N252" s="36">
        <v>271300</v>
      </c>
      <c r="O252" s="8">
        <f>SUM(R252)</f>
        <v>0</v>
      </c>
      <c r="P252" s="9">
        <f>SUM(T252+V252+X252+Z252+AB252)</f>
        <v>0</v>
      </c>
      <c r="Q252" s="9"/>
      <c r="R252" s="9"/>
      <c r="S252" s="9"/>
      <c r="T252" s="9"/>
      <c r="U252" s="9"/>
      <c r="V252" s="9"/>
      <c r="W252" s="9"/>
      <c r="X252" s="9"/>
      <c r="Y252" s="9"/>
      <c r="Z252" s="9"/>
      <c r="AA252" s="9"/>
      <c r="AB252" s="9"/>
    </row>
    <row r="253" spans="1:28" s="7" customFormat="1" ht="63" outlineLevel="5">
      <c r="A253" s="31" t="s">
        <v>512</v>
      </c>
      <c r="B253" s="76" t="s">
        <v>64</v>
      </c>
      <c r="C253" s="65">
        <v>4190009010</v>
      </c>
      <c r="D253" s="65" t="s">
        <v>2</v>
      </c>
      <c r="E253" s="65" t="s">
        <v>2</v>
      </c>
      <c r="F253" s="65"/>
      <c r="G253" s="51">
        <f>SUM(G254)</f>
        <v>30000</v>
      </c>
      <c r="H253" s="51">
        <f t="shared" ref="H253:AB255" si="200">SUM(H254)</f>
        <v>0</v>
      </c>
      <c r="I253" s="51">
        <f t="shared" si="200"/>
        <v>30000</v>
      </c>
      <c r="J253" s="51">
        <f t="shared" si="200"/>
        <v>0</v>
      </c>
      <c r="K253" s="51">
        <f t="shared" si="200"/>
        <v>0</v>
      </c>
      <c r="L253" s="51">
        <f t="shared" si="200"/>
        <v>30000</v>
      </c>
      <c r="M253" s="51">
        <f t="shared" si="200"/>
        <v>0</v>
      </c>
      <c r="N253" s="51">
        <f t="shared" si="200"/>
        <v>30000</v>
      </c>
      <c r="O253" s="51">
        <f t="shared" si="200"/>
        <v>0</v>
      </c>
      <c r="P253" s="51">
        <f t="shared" si="200"/>
        <v>0</v>
      </c>
      <c r="Q253" s="51">
        <f t="shared" si="200"/>
        <v>0</v>
      </c>
      <c r="R253" s="51">
        <f t="shared" si="200"/>
        <v>0</v>
      </c>
      <c r="S253" s="51">
        <f t="shared" si="200"/>
        <v>0</v>
      </c>
      <c r="T253" s="51">
        <f t="shared" si="200"/>
        <v>0</v>
      </c>
      <c r="U253" s="51">
        <f t="shared" si="200"/>
        <v>0</v>
      </c>
      <c r="V253" s="51">
        <f t="shared" si="200"/>
        <v>0</v>
      </c>
      <c r="W253" s="51">
        <f t="shared" si="200"/>
        <v>0</v>
      </c>
      <c r="X253" s="51">
        <f t="shared" si="200"/>
        <v>0</v>
      </c>
      <c r="Y253" s="51">
        <f t="shared" si="200"/>
        <v>0</v>
      </c>
      <c r="Z253" s="51">
        <f t="shared" si="200"/>
        <v>0</v>
      </c>
      <c r="AA253" s="51">
        <f t="shared" si="200"/>
        <v>0</v>
      </c>
      <c r="AB253" s="51">
        <f t="shared" si="200"/>
        <v>0</v>
      </c>
    </row>
    <row r="254" spans="1:28" outlineLevel="5">
      <c r="A254" s="2" t="s">
        <v>41</v>
      </c>
      <c r="B254" s="23" t="s">
        <v>64</v>
      </c>
      <c r="C254" s="66">
        <v>4190009010</v>
      </c>
      <c r="D254" s="110">
        <v>800</v>
      </c>
      <c r="E254" s="66" t="s">
        <v>2</v>
      </c>
      <c r="F254" s="64"/>
      <c r="G254" s="28">
        <f>SUM(G255)</f>
        <v>30000</v>
      </c>
      <c r="H254" s="28">
        <f t="shared" si="200"/>
        <v>0</v>
      </c>
      <c r="I254" s="28">
        <f t="shared" si="200"/>
        <v>30000</v>
      </c>
      <c r="J254" s="28">
        <f t="shared" si="200"/>
        <v>0</v>
      </c>
      <c r="K254" s="28">
        <f t="shared" si="200"/>
        <v>0</v>
      </c>
      <c r="L254" s="28">
        <f t="shared" si="200"/>
        <v>30000</v>
      </c>
      <c r="M254" s="28">
        <f t="shared" si="200"/>
        <v>0</v>
      </c>
      <c r="N254" s="28">
        <f t="shared" si="200"/>
        <v>30000</v>
      </c>
      <c r="O254" s="28">
        <f t="shared" si="200"/>
        <v>0</v>
      </c>
      <c r="P254" s="28">
        <f t="shared" si="200"/>
        <v>0</v>
      </c>
      <c r="Q254" s="28">
        <f t="shared" si="200"/>
        <v>0</v>
      </c>
      <c r="R254" s="28">
        <f t="shared" si="200"/>
        <v>0</v>
      </c>
      <c r="S254" s="28">
        <f t="shared" si="200"/>
        <v>0</v>
      </c>
      <c r="T254" s="28">
        <f t="shared" si="200"/>
        <v>0</v>
      </c>
      <c r="U254" s="28">
        <f t="shared" si="200"/>
        <v>0</v>
      </c>
      <c r="V254" s="28">
        <f t="shared" si="200"/>
        <v>0</v>
      </c>
      <c r="W254" s="28">
        <f t="shared" si="200"/>
        <v>0</v>
      </c>
      <c r="X254" s="28">
        <f t="shared" si="200"/>
        <v>0</v>
      </c>
      <c r="Y254" s="28">
        <f t="shared" si="200"/>
        <v>0</v>
      </c>
      <c r="Z254" s="28">
        <f t="shared" si="200"/>
        <v>0</v>
      </c>
      <c r="AA254" s="28">
        <f t="shared" si="200"/>
        <v>0</v>
      </c>
      <c r="AB254" s="28">
        <f t="shared" si="200"/>
        <v>0</v>
      </c>
    </row>
    <row r="255" spans="1:28" ht="63" outlineLevel="5">
      <c r="A255" s="2" t="s">
        <v>510</v>
      </c>
      <c r="B255" s="61" t="s">
        <v>64</v>
      </c>
      <c r="C255" s="23">
        <v>4190009010</v>
      </c>
      <c r="D255" s="321">
        <v>831</v>
      </c>
      <c r="E255" s="23" t="s">
        <v>2</v>
      </c>
      <c r="F255" s="64"/>
      <c r="G255" s="26">
        <f>SUM(G256)</f>
        <v>30000</v>
      </c>
      <c r="H255" s="26">
        <f t="shared" si="200"/>
        <v>0</v>
      </c>
      <c r="I255" s="26">
        <f t="shared" si="200"/>
        <v>30000</v>
      </c>
      <c r="J255" s="26">
        <f t="shared" si="200"/>
        <v>0</v>
      </c>
      <c r="K255" s="26">
        <f t="shared" si="200"/>
        <v>0</v>
      </c>
      <c r="L255" s="26">
        <f t="shared" si="200"/>
        <v>30000</v>
      </c>
      <c r="M255" s="26">
        <f t="shared" si="200"/>
        <v>0</v>
      </c>
      <c r="N255" s="26">
        <f t="shared" si="200"/>
        <v>30000</v>
      </c>
      <c r="O255" s="26">
        <f t="shared" si="200"/>
        <v>0</v>
      </c>
      <c r="P255" s="26">
        <f t="shared" si="200"/>
        <v>0</v>
      </c>
      <c r="Q255" s="26">
        <f t="shared" si="200"/>
        <v>0</v>
      </c>
      <c r="R255" s="26">
        <f t="shared" si="200"/>
        <v>0</v>
      </c>
      <c r="S255" s="26">
        <f t="shared" si="200"/>
        <v>0</v>
      </c>
      <c r="T255" s="26">
        <f t="shared" si="200"/>
        <v>0</v>
      </c>
      <c r="U255" s="26">
        <f t="shared" si="200"/>
        <v>0</v>
      </c>
      <c r="V255" s="26">
        <f t="shared" si="200"/>
        <v>0</v>
      </c>
      <c r="W255" s="26">
        <f t="shared" si="200"/>
        <v>0</v>
      </c>
      <c r="X255" s="26">
        <f t="shared" si="200"/>
        <v>0</v>
      </c>
      <c r="Y255" s="26">
        <f t="shared" si="200"/>
        <v>0</v>
      </c>
      <c r="Z255" s="26">
        <f t="shared" si="200"/>
        <v>0</v>
      </c>
      <c r="AA255" s="26">
        <f t="shared" si="200"/>
        <v>0</v>
      </c>
      <c r="AB255" s="26">
        <f t="shared" si="200"/>
        <v>0</v>
      </c>
    </row>
    <row r="256" spans="1:28" ht="31.5" outlineLevel="5">
      <c r="A256" s="2" t="s">
        <v>302</v>
      </c>
      <c r="B256" s="64" t="s">
        <v>64</v>
      </c>
      <c r="C256" s="23">
        <v>4190009010</v>
      </c>
      <c r="D256" s="64">
        <v>831</v>
      </c>
      <c r="E256" s="64">
        <v>296</v>
      </c>
      <c r="F256" s="64"/>
      <c r="G256" s="28">
        <f>SUM(I256:K256)-H256</f>
        <v>30000</v>
      </c>
      <c r="H256" s="28"/>
      <c r="I256" s="28">
        <v>30000</v>
      </c>
      <c r="J256" s="8">
        <f>SUM(Q256)</f>
        <v>0</v>
      </c>
      <c r="K256" s="9">
        <f>SUM(S256+U256+W256+Y256+AA256)</f>
        <v>0</v>
      </c>
      <c r="L256" s="28">
        <f>SUM(N256:P256)-M256</f>
        <v>30000</v>
      </c>
      <c r="M256" s="37"/>
      <c r="N256" s="28">
        <v>30000</v>
      </c>
      <c r="O256" s="8">
        <f>SUM(R256)</f>
        <v>0</v>
      </c>
      <c r="P256" s="9">
        <f>SUM(T256+V256+X256+Z256+AB256)</f>
        <v>0</v>
      </c>
      <c r="Q256" s="9"/>
      <c r="R256" s="9"/>
      <c r="S256" s="9"/>
      <c r="T256" s="9"/>
      <c r="U256" s="9"/>
      <c r="V256" s="9"/>
      <c r="W256" s="9"/>
      <c r="X256" s="9"/>
      <c r="Y256" s="9"/>
      <c r="Z256" s="9"/>
      <c r="AA256" s="9"/>
      <c r="AB256" s="9"/>
    </row>
    <row r="257" spans="1:28" s="7" customFormat="1" ht="63" outlineLevel="2">
      <c r="A257" s="314" t="s">
        <v>105</v>
      </c>
      <c r="B257" s="100" t="s">
        <v>64</v>
      </c>
      <c r="C257" s="100" t="s">
        <v>106</v>
      </c>
      <c r="D257" s="100" t="s">
        <v>2</v>
      </c>
      <c r="E257" s="100" t="s">
        <v>2</v>
      </c>
      <c r="F257" s="100"/>
      <c r="G257" s="71">
        <f>SUM(G258)</f>
        <v>347200</v>
      </c>
      <c r="H257" s="71">
        <f t="shared" ref="H257:AB257" si="201">SUM(H258)</f>
        <v>0</v>
      </c>
      <c r="I257" s="71">
        <f t="shared" si="201"/>
        <v>347200</v>
      </c>
      <c r="J257" s="71">
        <f t="shared" si="201"/>
        <v>0</v>
      </c>
      <c r="K257" s="71">
        <f t="shared" si="201"/>
        <v>0</v>
      </c>
      <c r="L257" s="71">
        <f t="shared" si="201"/>
        <v>347200</v>
      </c>
      <c r="M257" s="71">
        <f t="shared" si="201"/>
        <v>0</v>
      </c>
      <c r="N257" s="72">
        <f t="shared" si="201"/>
        <v>347200</v>
      </c>
      <c r="O257" s="51">
        <f t="shared" si="201"/>
        <v>0</v>
      </c>
      <c r="P257" s="51">
        <f t="shared" si="201"/>
        <v>0</v>
      </c>
      <c r="Q257" s="51">
        <f t="shared" si="201"/>
        <v>0</v>
      </c>
      <c r="R257" s="51">
        <f t="shared" si="201"/>
        <v>0</v>
      </c>
      <c r="S257" s="51">
        <f t="shared" si="201"/>
        <v>0</v>
      </c>
      <c r="T257" s="51">
        <f t="shared" si="201"/>
        <v>0</v>
      </c>
      <c r="U257" s="51">
        <f t="shared" si="201"/>
        <v>0</v>
      </c>
      <c r="V257" s="51">
        <f t="shared" si="201"/>
        <v>0</v>
      </c>
      <c r="W257" s="51">
        <f t="shared" si="201"/>
        <v>0</v>
      </c>
      <c r="X257" s="51">
        <f t="shared" si="201"/>
        <v>0</v>
      </c>
      <c r="Y257" s="51">
        <f t="shared" si="201"/>
        <v>0</v>
      </c>
      <c r="Z257" s="51">
        <f t="shared" si="201"/>
        <v>0</v>
      </c>
      <c r="AA257" s="51">
        <f t="shared" si="201"/>
        <v>0</v>
      </c>
      <c r="AB257" s="51">
        <f t="shared" si="201"/>
        <v>0</v>
      </c>
    </row>
    <row r="258" spans="1:28" ht="110.25" outlineLevel="3">
      <c r="A258" s="2" t="s">
        <v>9</v>
      </c>
      <c r="B258" s="23" t="s">
        <v>64</v>
      </c>
      <c r="C258" s="23" t="s">
        <v>106</v>
      </c>
      <c r="D258" s="23" t="s">
        <v>10</v>
      </c>
      <c r="E258" s="23" t="s">
        <v>2</v>
      </c>
      <c r="F258" s="23"/>
      <c r="G258" s="24">
        <f>SUM(G259+G261)</f>
        <v>347200</v>
      </c>
      <c r="H258" s="24">
        <f>SUM(H259+H261)</f>
        <v>0</v>
      </c>
      <c r="I258" s="24">
        <f t="shared" ref="I258:AB258" si="202">SUM(I259+I261)</f>
        <v>347200</v>
      </c>
      <c r="J258" s="24">
        <f t="shared" si="202"/>
        <v>0</v>
      </c>
      <c r="K258" s="24">
        <f t="shared" si="202"/>
        <v>0</v>
      </c>
      <c r="L258" s="24">
        <f t="shared" si="202"/>
        <v>347200</v>
      </c>
      <c r="M258" s="24">
        <f t="shared" si="202"/>
        <v>0</v>
      </c>
      <c r="N258" s="35">
        <f t="shared" si="202"/>
        <v>347200</v>
      </c>
      <c r="O258" s="28">
        <f t="shared" si="202"/>
        <v>0</v>
      </c>
      <c r="P258" s="28">
        <f t="shared" si="202"/>
        <v>0</v>
      </c>
      <c r="Q258" s="28">
        <f t="shared" si="202"/>
        <v>0</v>
      </c>
      <c r="R258" s="28">
        <f t="shared" si="202"/>
        <v>0</v>
      </c>
      <c r="S258" s="28">
        <f t="shared" si="202"/>
        <v>0</v>
      </c>
      <c r="T258" s="28">
        <f t="shared" si="202"/>
        <v>0</v>
      </c>
      <c r="U258" s="28">
        <f t="shared" si="202"/>
        <v>0</v>
      </c>
      <c r="V258" s="28">
        <f t="shared" si="202"/>
        <v>0</v>
      </c>
      <c r="W258" s="28">
        <f t="shared" si="202"/>
        <v>0</v>
      </c>
      <c r="X258" s="28">
        <f t="shared" si="202"/>
        <v>0</v>
      </c>
      <c r="Y258" s="28">
        <f t="shared" si="202"/>
        <v>0</v>
      </c>
      <c r="Z258" s="28">
        <f t="shared" si="202"/>
        <v>0</v>
      </c>
      <c r="AA258" s="28">
        <f t="shared" si="202"/>
        <v>0</v>
      </c>
      <c r="AB258" s="28">
        <f t="shared" si="202"/>
        <v>0</v>
      </c>
    </row>
    <row r="259" spans="1:28" ht="47.25" outlineLevel="4">
      <c r="A259" s="2" t="s">
        <v>11</v>
      </c>
      <c r="B259" s="23" t="s">
        <v>64</v>
      </c>
      <c r="C259" s="23" t="s">
        <v>106</v>
      </c>
      <c r="D259" s="23" t="s">
        <v>12</v>
      </c>
      <c r="E259" s="23" t="s">
        <v>2</v>
      </c>
      <c r="F259" s="23"/>
      <c r="G259" s="24">
        <f>SUM(G260)</f>
        <v>266666.65999999997</v>
      </c>
      <c r="H259" s="24">
        <f t="shared" ref="H259:AB259" si="203">SUM(H260)</f>
        <v>0</v>
      </c>
      <c r="I259" s="24">
        <f t="shared" si="203"/>
        <v>266666.65999999997</v>
      </c>
      <c r="J259" s="24">
        <f t="shared" si="203"/>
        <v>0</v>
      </c>
      <c r="K259" s="24">
        <f t="shared" si="203"/>
        <v>0</v>
      </c>
      <c r="L259" s="24">
        <f t="shared" si="203"/>
        <v>266666.65999999997</v>
      </c>
      <c r="M259" s="24">
        <f t="shared" si="203"/>
        <v>0</v>
      </c>
      <c r="N259" s="35">
        <f t="shared" si="203"/>
        <v>266666.65999999997</v>
      </c>
      <c r="O259" s="28">
        <f t="shared" si="203"/>
        <v>0</v>
      </c>
      <c r="P259" s="28">
        <f t="shared" si="203"/>
        <v>0</v>
      </c>
      <c r="Q259" s="28">
        <f t="shared" si="203"/>
        <v>0</v>
      </c>
      <c r="R259" s="28">
        <f t="shared" si="203"/>
        <v>0</v>
      </c>
      <c r="S259" s="28">
        <f t="shared" si="203"/>
        <v>0</v>
      </c>
      <c r="T259" s="28">
        <f t="shared" si="203"/>
        <v>0</v>
      </c>
      <c r="U259" s="28">
        <f t="shared" si="203"/>
        <v>0</v>
      </c>
      <c r="V259" s="28">
        <f t="shared" si="203"/>
        <v>0</v>
      </c>
      <c r="W259" s="28">
        <f t="shared" si="203"/>
        <v>0</v>
      </c>
      <c r="X259" s="28">
        <f t="shared" si="203"/>
        <v>0</v>
      </c>
      <c r="Y259" s="28">
        <f t="shared" si="203"/>
        <v>0</v>
      </c>
      <c r="Z259" s="28">
        <f t="shared" si="203"/>
        <v>0</v>
      </c>
      <c r="AA259" s="28">
        <f t="shared" si="203"/>
        <v>0</v>
      </c>
      <c r="AB259" s="28">
        <f t="shared" si="203"/>
        <v>0</v>
      </c>
    </row>
    <row r="260" spans="1:28" outlineLevel="5">
      <c r="A260" s="2" t="s">
        <v>13</v>
      </c>
      <c r="B260" s="23" t="s">
        <v>64</v>
      </c>
      <c r="C260" s="23" t="s">
        <v>106</v>
      </c>
      <c r="D260" s="23" t="s">
        <v>12</v>
      </c>
      <c r="E260" s="23" t="s">
        <v>14</v>
      </c>
      <c r="F260" s="23">
        <v>25013113</v>
      </c>
      <c r="G260" s="24">
        <f>SUM(I260:K260)-H260</f>
        <v>266666.65999999997</v>
      </c>
      <c r="H260" s="24"/>
      <c r="I260" s="35">
        <v>266666.65999999997</v>
      </c>
      <c r="J260" s="8">
        <f>SUM(Q260)</f>
        <v>0</v>
      </c>
      <c r="K260" s="9">
        <f>SUM(S260+U260+W260+Y260+AA260)</f>
        <v>0</v>
      </c>
      <c r="L260" s="36">
        <f>SUM(N260:P260)-M260</f>
        <v>266666.65999999997</v>
      </c>
      <c r="M260" s="37"/>
      <c r="N260" s="36">
        <v>266666.65999999997</v>
      </c>
      <c r="O260" s="8">
        <f>SUM(R260)</f>
        <v>0</v>
      </c>
      <c r="P260" s="9">
        <f>SUM(T260+V260+X260+Z260+AB260)</f>
        <v>0</v>
      </c>
      <c r="Q260" s="9"/>
      <c r="R260" s="9"/>
      <c r="S260" s="9"/>
      <c r="T260" s="9"/>
      <c r="U260" s="9"/>
      <c r="V260" s="9"/>
      <c r="W260" s="9"/>
      <c r="X260" s="9"/>
      <c r="Y260" s="9"/>
      <c r="Z260" s="9"/>
      <c r="AA260" s="9"/>
      <c r="AB260" s="9"/>
    </row>
    <row r="261" spans="1:28" ht="94.5" outlineLevel="4">
      <c r="A261" s="2" t="s">
        <v>15</v>
      </c>
      <c r="B261" s="23" t="s">
        <v>64</v>
      </c>
      <c r="C261" s="23" t="s">
        <v>106</v>
      </c>
      <c r="D261" s="23" t="s">
        <v>16</v>
      </c>
      <c r="E261" s="23" t="s">
        <v>2</v>
      </c>
      <c r="F261" s="23"/>
      <c r="G261" s="24">
        <f>SUM(G262)</f>
        <v>80533.34</v>
      </c>
      <c r="H261" s="24">
        <f t="shared" ref="H261:AB261" si="204">SUM(H262)</f>
        <v>0</v>
      </c>
      <c r="I261" s="24">
        <f t="shared" si="204"/>
        <v>80533.34</v>
      </c>
      <c r="J261" s="24">
        <f t="shared" si="204"/>
        <v>0</v>
      </c>
      <c r="K261" s="24">
        <f t="shared" si="204"/>
        <v>0</v>
      </c>
      <c r="L261" s="24">
        <f t="shared" si="204"/>
        <v>80533.34</v>
      </c>
      <c r="M261" s="24">
        <f t="shared" si="204"/>
        <v>0</v>
      </c>
      <c r="N261" s="35">
        <f t="shared" si="204"/>
        <v>80533.34</v>
      </c>
      <c r="O261" s="28">
        <f t="shared" si="204"/>
        <v>0</v>
      </c>
      <c r="P261" s="28">
        <f t="shared" si="204"/>
        <v>0</v>
      </c>
      <c r="Q261" s="28">
        <f t="shared" si="204"/>
        <v>0</v>
      </c>
      <c r="R261" s="28">
        <f t="shared" si="204"/>
        <v>0</v>
      </c>
      <c r="S261" s="28">
        <f t="shared" si="204"/>
        <v>0</v>
      </c>
      <c r="T261" s="28">
        <f t="shared" si="204"/>
        <v>0</v>
      </c>
      <c r="U261" s="28">
        <f t="shared" si="204"/>
        <v>0</v>
      </c>
      <c r="V261" s="28">
        <f t="shared" si="204"/>
        <v>0</v>
      </c>
      <c r="W261" s="28">
        <f t="shared" si="204"/>
        <v>0</v>
      </c>
      <c r="X261" s="28">
        <f t="shared" si="204"/>
        <v>0</v>
      </c>
      <c r="Y261" s="28">
        <f t="shared" si="204"/>
        <v>0</v>
      </c>
      <c r="Z261" s="28">
        <f t="shared" si="204"/>
        <v>0</v>
      </c>
      <c r="AA261" s="28">
        <f t="shared" si="204"/>
        <v>0</v>
      </c>
      <c r="AB261" s="28">
        <f t="shared" si="204"/>
        <v>0</v>
      </c>
    </row>
    <row r="262" spans="1:28" ht="31.5" outlineLevel="5">
      <c r="A262" s="2" t="s">
        <v>17</v>
      </c>
      <c r="B262" s="23" t="s">
        <v>64</v>
      </c>
      <c r="C262" s="23" t="s">
        <v>106</v>
      </c>
      <c r="D262" s="23" t="s">
        <v>16</v>
      </c>
      <c r="E262" s="23" t="s">
        <v>18</v>
      </c>
      <c r="F262" s="23">
        <v>25013113</v>
      </c>
      <c r="G262" s="24">
        <f>SUM(I262:K262)-H262</f>
        <v>80533.34</v>
      </c>
      <c r="H262" s="24"/>
      <c r="I262" s="35">
        <v>80533.34</v>
      </c>
      <c r="J262" s="8">
        <f>SUM(Q262)</f>
        <v>0</v>
      </c>
      <c r="K262" s="9">
        <f>SUM(S262+U262+W262+Y262+AA262)</f>
        <v>0</v>
      </c>
      <c r="L262" s="36">
        <f>SUM(N262:P262)-M262</f>
        <v>80533.34</v>
      </c>
      <c r="M262" s="37"/>
      <c r="N262" s="36">
        <v>80533.34</v>
      </c>
      <c r="O262" s="8">
        <f>SUM(R262)</f>
        <v>0</v>
      </c>
      <c r="P262" s="9">
        <f>SUM(T262+V262+X262+Z262+AB262)</f>
        <v>0</v>
      </c>
      <c r="Q262" s="9"/>
      <c r="R262" s="9"/>
      <c r="S262" s="9"/>
      <c r="T262" s="9"/>
      <c r="U262" s="9"/>
      <c r="V262" s="9"/>
      <c r="W262" s="9"/>
      <c r="X262" s="9"/>
      <c r="Y262" s="9"/>
      <c r="Z262" s="9"/>
      <c r="AA262" s="9"/>
      <c r="AB262" s="9"/>
    </row>
    <row r="263" spans="1:28" s="7" customFormat="1" ht="63" outlineLevel="2">
      <c r="A263" s="6" t="s">
        <v>107</v>
      </c>
      <c r="B263" s="48" t="s">
        <v>64</v>
      </c>
      <c r="C263" s="48" t="s">
        <v>108</v>
      </c>
      <c r="D263" s="48" t="s">
        <v>2</v>
      </c>
      <c r="E263" s="48" t="s">
        <v>2</v>
      </c>
      <c r="F263" s="48"/>
      <c r="G263" s="49">
        <f t="shared" ref="G263:W263" si="205">SUM(G264)</f>
        <v>5831.4</v>
      </c>
      <c r="H263" s="49">
        <f t="shared" si="205"/>
        <v>0</v>
      </c>
      <c r="I263" s="49">
        <f t="shared" si="205"/>
        <v>5831.4</v>
      </c>
      <c r="J263" s="49">
        <f t="shared" si="205"/>
        <v>0</v>
      </c>
      <c r="K263" s="49">
        <f t="shared" si="205"/>
        <v>0</v>
      </c>
      <c r="L263" s="49">
        <f t="shared" si="205"/>
        <v>5831.4</v>
      </c>
      <c r="M263" s="49">
        <f t="shared" si="205"/>
        <v>0</v>
      </c>
      <c r="N263" s="50">
        <f t="shared" si="205"/>
        <v>5831.4</v>
      </c>
      <c r="O263" s="51">
        <f t="shared" si="205"/>
        <v>0</v>
      </c>
      <c r="P263" s="51">
        <f t="shared" si="205"/>
        <v>0</v>
      </c>
      <c r="Q263" s="51">
        <f t="shared" si="205"/>
        <v>0</v>
      </c>
      <c r="R263" s="51">
        <f t="shared" si="205"/>
        <v>0</v>
      </c>
      <c r="S263" s="51">
        <f t="shared" si="205"/>
        <v>0</v>
      </c>
      <c r="T263" s="51">
        <f t="shared" si="205"/>
        <v>0</v>
      </c>
      <c r="U263" s="51">
        <f t="shared" si="205"/>
        <v>0</v>
      </c>
      <c r="V263" s="51">
        <f t="shared" si="205"/>
        <v>0</v>
      </c>
      <c r="W263" s="51">
        <f t="shared" si="205"/>
        <v>0</v>
      </c>
      <c r="X263" s="51">
        <f t="shared" ref="I263:AB265" si="206">SUM(X264)</f>
        <v>0</v>
      </c>
      <c r="Y263" s="51">
        <f t="shared" si="206"/>
        <v>0</v>
      </c>
      <c r="Z263" s="51">
        <f t="shared" si="206"/>
        <v>0</v>
      </c>
      <c r="AA263" s="51">
        <f t="shared" si="206"/>
        <v>0</v>
      </c>
      <c r="AB263" s="51">
        <f t="shared" si="206"/>
        <v>0</v>
      </c>
    </row>
    <row r="264" spans="1:28" ht="47.25" outlineLevel="3">
      <c r="A264" s="2" t="s">
        <v>25</v>
      </c>
      <c r="B264" s="23" t="s">
        <v>64</v>
      </c>
      <c r="C264" s="23" t="s">
        <v>108</v>
      </c>
      <c r="D264" s="23" t="s">
        <v>26</v>
      </c>
      <c r="E264" s="23" t="s">
        <v>2</v>
      </c>
      <c r="F264" s="23"/>
      <c r="G264" s="24">
        <f>SUM(G265)</f>
        <v>5831.4</v>
      </c>
      <c r="H264" s="24">
        <f>SUM(H265)</f>
        <v>0</v>
      </c>
      <c r="I264" s="24">
        <f t="shared" si="206"/>
        <v>5831.4</v>
      </c>
      <c r="J264" s="24">
        <f t="shared" si="206"/>
        <v>0</v>
      </c>
      <c r="K264" s="24">
        <f t="shared" si="206"/>
        <v>0</v>
      </c>
      <c r="L264" s="24">
        <f t="shared" si="206"/>
        <v>5831.4</v>
      </c>
      <c r="M264" s="24">
        <f t="shared" si="206"/>
        <v>0</v>
      </c>
      <c r="N264" s="35">
        <f t="shared" si="206"/>
        <v>5831.4</v>
      </c>
      <c r="O264" s="28">
        <f t="shared" si="206"/>
        <v>0</v>
      </c>
      <c r="P264" s="28">
        <f t="shared" si="206"/>
        <v>0</v>
      </c>
      <c r="Q264" s="28">
        <f t="shared" si="206"/>
        <v>0</v>
      </c>
      <c r="R264" s="28">
        <f t="shared" si="206"/>
        <v>0</v>
      </c>
      <c r="S264" s="28">
        <f t="shared" si="206"/>
        <v>0</v>
      </c>
      <c r="T264" s="28">
        <f t="shared" si="206"/>
        <v>0</v>
      </c>
      <c r="U264" s="28">
        <f t="shared" si="206"/>
        <v>0</v>
      </c>
      <c r="V264" s="28">
        <f t="shared" si="206"/>
        <v>0</v>
      </c>
      <c r="W264" s="28">
        <f t="shared" si="206"/>
        <v>0</v>
      </c>
      <c r="X264" s="28">
        <f t="shared" si="206"/>
        <v>0</v>
      </c>
      <c r="Y264" s="28">
        <f t="shared" si="206"/>
        <v>0</v>
      </c>
      <c r="Z264" s="28">
        <f t="shared" si="206"/>
        <v>0</v>
      </c>
      <c r="AA264" s="28">
        <f t="shared" si="206"/>
        <v>0</v>
      </c>
      <c r="AB264" s="28">
        <f t="shared" si="206"/>
        <v>0</v>
      </c>
    </row>
    <row r="265" spans="1:28" ht="31.5" outlineLevel="4">
      <c r="A265" s="2" t="s">
        <v>27</v>
      </c>
      <c r="B265" s="23" t="s">
        <v>64</v>
      </c>
      <c r="C265" s="23" t="s">
        <v>108</v>
      </c>
      <c r="D265" s="23" t="s">
        <v>28</v>
      </c>
      <c r="E265" s="23" t="s">
        <v>2</v>
      </c>
      <c r="F265" s="23"/>
      <c r="G265" s="24">
        <f>SUM(G266)</f>
        <v>5831.4</v>
      </c>
      <c r="H265" s="24">
        <f>SUM(H266)</f>
        <v>0</v>
      </c>
      <c r="I265" s="24">
        <f t="shared" si="206"/>
        <v>5831.4</v>
      </c>
      <c r="J265" s="24">
        <f t="shared" si="206"/>
        <v>0</v>
      </c>
      <c r="K265" s="24">
        <f t="shared" si="206"/>
        <v>0</v>
      </c>
      <c r="L265" s="24">
        <f t="shared" si="206"/>
        <v>5831.4</v>
      </c>
      <c r="M265" s="24">
        <f t="shared" si="206"/>
        <v>0</v>
      </c>
      <c r="N265" s="35">
        <f t="shared" si="206"/>
        <v>5831.4</v>
      </c>
      <c r="O265" s="28">
        <f t="shared" si="206"/>
        <v>0</v>
      </c>
      <c r="P265" s="28">
        <f t="shared" si="206"/>
        <v>0</v>
      </c>
      <c r="Q265" s="28">
        <f t="shared" si="206"/>
        <v>0</v>
      </c>
      <c r="R265" s="28">
        <f t="shared" si="206"/>
        <v>0</v>
      </c>
      <c r="S265" s="28">
        <f t="shared" si="206"/>
        <v>0</v>
      </c>
      <c r="T265" s="28">
        <f t="shared" si="206"/>
        <v>0</v>
      </c>
      <c r="U265" s="28">
        <f t="shared" si="206"/>
        <v>0</v>
      </c>
      <c r="V265" s="28">
        <f t="shared" si="206"/>
        <v>0</v>
      </c>
      <c r="W265" s="28">
        <f t="shared" si="206"/>
        <v>0</v>
      </c>
      <c r="X265" s="28">
        <f t="shared" si="206"/>
        <v>0</v>
      </c>
      <c r="Y265" s="28">
        <f t="shared" si="206"/>
        <v>0</v>
      </c>
      <c r="Z265" s="28">
        <f t="shared" si="206"/>
        <v>0</v>
      </c>
      <c r="AA265" s="28">
        <f t="shared" si="206"/>
        <v>0</v>
      </c>
      <c r="AB265" s="28">
        <f t="shared" si="206"/>
        <v>0</v>
      </c>
    </row>
    <row r="266" spans="1:28" ht="47.25" outlineLevel="5">
      <c r="A266" s="2" t="s">
        <v>31</v>
      </c>
      <c r="B266" s="23" t="s">
        <v>64</v>
      </c>
      <c r="C266" s="23" t="s">
        <v>108</v>
      </c>
      <c r="D266" s="23" t="s">
        <v>28</v>
      </c>
      <c r="E266" s="23" t="s">
        <v>32</v>
      </c>
      <c r="F266" s="23">
        <v>25004003</v>
      </c>
      <c r="G266" s="24">
        <f>SUM(I266:K266)-H266</f>
        <v>5831.4</v>
      </c>
      <c r="H266" s="24"/>
      <c r="I266" s="35">
        <v>5831.4</v>
      </c>
      <c r="J266" s="8">
        <f>SUM(Q266)</f>
        <v>0</v>
      </c>
      <c r="K266" s="9">
        <f>SUM(S266+U266+W266+Y266+AA266)</f>
        <v>0</v>
      </c>
      <c r="L266" s="36">
        <f>SUM(N266:P266)-M266</f>
        <v>5831.4</v>
      </c>
      <c r="M266" s="37"/>
      <c r="N266" s="36">
        <v>5831.4</v>
      </c>
      <c r="O266" s="8">
        <f>SUM(R266)</f>
        <v>0</v>
      </c>
      <c r="P266" s="9">
        <f>SUM(T266+V266+X266+Z266+AB266)</f>
        <v>0</v>
      </c>
      <c r="Q266" s="9"/>
      <c r="R266" s="9"/>
      <c r="S266" s="9"/>
      <c r="T266" s="9"/>
      <c r="U266" s="9"/>
      <c r="V266" s="9"/>
      <c r="W266" s="9"/>
      <c r="X266" s="9"/>
      <c r="Y266" s="9"/>
      <c r="Z266" s="9"/>
      <c r="AA266" s="9"/>
      <c r="AB266" s="9"/>
    </row>
    <row r="267" spans="1:28" s="4" customFormat="1" outlineLevel="5">
      <c r="A267" s="3" t="s">
        <v>398</v>
      </c>
      <c r="B267" s="40" t="s">
        <v>399</v>
      </c>
      <c r="C267" s="40" t="s">
        <v>4</v>
      </c>
      <c r="D267" s="40" t="s">
        <v>2</v>
      </c>
      <c r="E267" s="40" t="s">
        <v>2</v>
      </c>
      <c r="F267" s="40"/>
      <c r="G267" s="41">
        <f>SUM(G268)</f>
        <v>1244930</v>
      </c>
      <c r="H267" s="41">
        <f t="shared" ref="H267:AB268" si="207">SUM(H268)</f>
        <v>0</v>
      </c>
      <c r="I267" s="41">
        <f t="shared" si="207"/>
        <v>0</v>
      </c>
      <c r="J267" s="41">
        <f t="shared" si="207"/>
        <v>414980</v>
      </c>
      <c r="K267" s="41">
        <f t="shared" si="207"/>
        <v>829950</v>
      </c>
      <c r="L267" s="41">
        <f t="shared" si="207"/>
        <v>1244930</v>
      </c>
      <c r="M267" s="41">
        <f t="shared" si="207"/>
        <v>0</v>
      </c>
      <c r="N267" s="41">
        <f t="shared" si="207"/>
        <v>0</v>
      </c>
      <c r="O267" s="41">
        <f t="shared" si="207"/>
        <v>414980</v>
      </c>
      <c r="P267" s="41">
        <f t="shared" si="207"/>
        <v>829950</v>
      </c>
      <c r="Q267" s="41">
        <f t="shared" si="207"/>
        <v>414980</v>
      </c>
      <c r="R267" s="41">
        <f t="shared" si="207"/>
        <v>414980</v>
      </c>
      <c r="S267" s="41">
        <f t="shared" si="207"/>
        <v>165990</v>
      </c>
      <c r="T267" s="41">
        <f t="shared" si="207"/>
        <v>165990</v>
      </c>
      <c r="U267" s="41">
        <f t="shared" si="207"/>
        <v>165990</v>
      </c>
      <c r="V267" s="41">
        <f t="shared" si="207"/>
        <v>165990</v>
      </c>
      <c r="W267" s="41">
        <f t="shared" si="207"/>
        <v>165990</v>
      </c>
      <c r="X267" s="41">
        <f t="shared" si="207"/>
        <v>165990</v>
      </c>
      <c r="Y267" s="41">
        <f t="shared" si="207"/>
        <v>165990</v>
      </c>
      <c r="Z267" s="41">
        <f t="shared" si="207"/>
        <v>165990</v>
      </c>
      <c r="AA267" s="41">
        <f t="shared" si="207"/>
        <v>165990</v>
      </c>
      <c r="AB267" s="41">
        <f t="shared" si="207"/>
        <v>165990</v>
      </c>
    </row>
    <row r="268" spans="1:28" s="4" customFormat="1" ht="31.5" outlineLevel="5">
      <c r="A268" s="13" t="s">
        <v>400</v>
      </c>
      <c r="B268" s="78" t="s">
        <v>401</v>
      </c>
      <c r="C268" s="78" t="s">
        <v>4</v>
      </c>
      <c r="D268" s="78" t="s">
        <v>2</v>
      </c>
      <c r="E268" s="78" t="s">
        <v>2</v>
      </c>
      <c r="F268" s="44"/>
      <c r="G268" s="45">
        <f>SUM(G269)</f>
        <v>1244930</v>
      </c>
      <c r="H268" s="45">
        <f t="shared" si="207"/>
        <v>0</v>
      </c>
      <c r="I268" s="45">
        <f t="shared" si="207"/>
        <v>0</v>
      </c>
      <c r="J268" s="45">
        <f t="shared" si="207"/>
        <v>414980</v>
      </c>
      <c r="K268" s="45">
        <f t="shared" si="207"/>
        <v>829950</v>
      </c>
      <c r="L268" s="45">
        <f t="shared" si="207"/>
        <v>1244930</v>
      </c>
      <c r="M268" s="45">
        <f t="shared" si="207"/>
        <v>0</v>
      </c>
      <c r="N268" s="45">
        <f t="shared" si="207"/>
        <v>0</v>
      </c>
      <c r="O268" s="45">
        <f t="shared" si="207"/>
        <v>414980</v>
      </c>
      <c r="P268" s="45">
        <f t="shared" si="207"/>
        <v>829950</v>
      </c>
      <c r="Q268" s="45">
        <f t="shared" si="207"/>
        <v>414980</v>
      </c>
      <c r="R268" s="45">
        <f t="shared" si="207"/>
        <v>414980</v>
      </c>
      <c r="S268" s="45">
        <f t="shared" si="207"/>
        <v>165990</v>
      </c>
      <c r="T268" s="45">
        <f t="shared" si="207"/>
        <v>165990</v>
      </c>
      <c r="U268" s="45">
        <f t="shared" si="207"/>
        <v>165990</v>
      </c>
      <c r="V268" s="45">
        <f t="shared" si="207"/>
        <v>165990</v>
      </c>
      <c r="W268" s="45">
        <f t="shared" si="207"/>
        <v>165990</v>
      </c>
      <c r="X268" s="45">
        <f t="shared" si="207"/>
        <v>165990</v>
      </c>
      <c r="Y268" s="45">
        <f t="shared" si="207"/>
        <v>165990</v>
      </c>
      <c r="Z268" s="45">
        <f t="shared" si="207"/>
        <v>165990</v>
      </c>
      <c r="AA268" s="45">
        <f t="shared" si="207"/>
        <v>165990</v>
      </c>
      <c r="AB268" s="45">
        <f t="shared" si="207"/>
        <v>165990</v>
      </c>
    </row>
    <row r="269" spans="1:28" s="7" customFormat="1" ht="63" outlineLevel="5">
      <c r="A269" s="14" t="s">
        <v>402</v>
      </c>
      <c r="B269" s="79" t="s">
        <v>401</v>
      </c>
      <c r="C269" s="79" t="s">
        <v>403</v>
      </c>
      <c r="D269" s="79" t="s">
        <v>2</v>
      </c>
      <c r="E269" s="79" t="s">
        <v>2</v>
      </c>
      <c r="F269" s="48"/>
      <c r="G269" s="49">
        <f t="shared" ref="G269:AB269" si="208">SUM(G270+G281)</f>
        <v>1244930</v>
      </c>
      <c r="H269" s="49">
        <f t="shared" si="208"/>
        <v>0</v>
      </c>
      <c r="I269" s="49">
        <f t="shared" si="208"/>
        <v>0</v>
      </c>
      <c r="J269" s="49">
        <f t="shared" si="208"/>
        <v>414980</v>
      </c>
      <c r="K269" s="49">
        <f t="shared" si="208"/>
        <v>829950</v>
      </c>
      <c r="L269" s="49">
        <f t="shared" si="208"/>
        <v>1244930</v>
      </c>
      <c r="M269" s="49">
        <f t="shared" si="208"/>
        <v>0</v>
      </c>
      <c r="N269" s="49">
        <f t="shared" si="208"/>
        <v>0</v>
      </c>
      <c r="O269" s="49">
        <f t="shared" si="208"/>
        <v>414980</v>
      </c>
      <c r="P269" s="49">
        <f t="shared" si="208"/>
        <v>829950</v>
      </c>
      <c r="Q269" s="49">
        <f t="shared" si="208"/>
        <v>414980</v>
      </c>
      <c r="R269" s="49">
        <f t="shared" si="208"/>
        <v>414980</v>
      </c>
      <c r="S269" s="49">
        <f t="shared" si="208"/>
        <v>165990</v>
      </c>
      <c r="T269" s="49">
        <f t="shared" si="208"/>
        <v>165990</v>
      </c>
      <c r="U269" s="49">
        <f t="shared" si="208"/>
        <v>165990</v>
      </c>
      <c r="V269" s="49">
        <f t="shared" si="208"/>
        <v>165990</v>
      </c>
      <c r="W269" s="49">
        <f t="shared" si="208"/>
        <v>165990</v>
      </c>
      <c r="X269" s="49">
        <f t="shared" si="208"/>
        <v>165990</v>
      </c>
      <c r="Y269" s="49">
        <f t="shared" si="208"/>
        <v>165990</v>
      </c>
      <c r="Z269" s="49">
        <f t="shared" si="208"/>
        <v>165990</v>
      </c>
      <c r="AA269" s="49">
        <f t="shared" si="208"/>
        <v>165990</v>
      </c>
      <c r="AB269" s="49">
        <f t="shared" si="208"/>
        <v>165990</v>
      </c>
    </row>
    <row r="270" spans="1:28" ht="110.25" outlineLevel="5">
      <c r="A270" s="12" t="s">
        <v>404</v>
      </c>
      <c r="B270" s="22" t="s">
        <v>401</v>
      </c>
      <c r="C270" s="22" t="s">
        <v>403</v>
      </c>
      <c r="D270" s="22" t="s">
        <v>10</v>
      </c>
      <c r="E270" s="22" t="s">
        <v>2</v>
      </c>
      <c r="F270" s="23"/>
      <c r="G270" s="24">
        <f>SUM(G271+G278+G276)</f>
        <v>1238505.75</v>
      </c>
      <c r="H270" s="24">
        <f t="shared" ref="H270:AB270" si="209">SUM(H271+H278+H276)</f>
        <v>0</v>
      </c>
      <c r="I270" s="24">
        <f t="shared" si="209"/>
        <v>0</v>
      </c>
      <c r="J270" s="24">
        <f t="shared" si="209"/>
        <v>411655.75</v>
      </c>
      <c r="K270" s="24">
        <f t="shared" si="209"/>
        <v>826850</v>
      </c>
      <c r="L270" s="24">
        <f t="shared" si="209"/>
        <v>1238505.75</v>
      </c>
      <c r="M270" s="24">
        <f t="shared" si="209"/>
        <v>0</v>
      </c>
      <c r="N270" s="24">
        <f t="shared" si="209"/>
        <v>0</v>
      </c>
      <c r="O270" s="24">
        <f t="shared" si="209"/>
        <v>411655.75</v>
      </c>
      <c r="P270" s="24">
        <f t="shared" si="209"/>
        <v>826850</v>
      </c>
      <c r="Q270" s="24">
        <f t="shared" si="209"/>
        <v>411655.75</v>
      </c>
      <c r="R270" s="24">
        <f t="shared" si="209"/>
        <v>411655.75</v>
      </c>
      <c r="S270" s="24">
        <f t="shared" si="209"/>
        <v>163990</v>
      </c>
      <c r="T270" s="24">
        <f t="shared" si="209"/>
        <v>163990</v>
      </c>
      <c r="U270" s="24">
        <f t="shared" si="209"/>
        <v>165990</v>
      </c>
      <c r="V270" s="24">
        <f t="shared" si="209"/>
        <v>165990</v>
      </c>
      <c r="W270" s="24">
        <f t="shared" si="209"/>
        <v>164890</v>
      </c>
      <c r="X270" s="24">
        <f t="shared" si="209"/>
        <v>164890</v>
      </c>
      <c r="Y270" s="24">
        <f t="shared" si="209"/>
        <v>165990</v>
      </c>
      <c r="Z270" s="24">
        <f t="shared" si="209"/>
        <v>165990</v>
      </c>
      <c r="AA270" s="24">
        <f t="shared" si="209"/>
        <v>165990</v>
      </c>
      <c r="AB270" s="24">
        <f t="shared" si="209"/>
        <v>165990</v>
      </c>
    </row>
    <row r="271" spans="1:28" ht="47.25" outlineLevel="5">
      <c r="A271" s="12" t="s">
        <v>405</v>
      </c>
      <c r="B271" s="22" t="s">
        <v>401</v>
      </c>
      <c r="C271" s="22" t="s">
        <v>403</v>
      </c>
      <c r="D271" s="22" t="s">
        <v>12</v>
      </c>
      <c r="E271" s="22" t="s">
        <v>2</v>
      </c>
      <c r="F271" s="23"/>
      <c r="G271" s="24">
        <f>SUM(G272+G274)</f>
        <v>953702.61</v>
      </c>
      <c r="H271" s="24">
        <f t="shared" ref="H271:AB271" si="210">SUM(H272+H274)</f>
        <v>0</v>
      </c>
      <c r="I271" s="24">
        <f t="shared" si="210"/>
        <v>0</v>
      </c>
      <c r="J271" s="24">
        <f t="shared" si="210"/>
        <v>318639.75</v>
      </c>
      <c r="K271" s="24">
        <f t="shared" si="210"/>
        <v>635062.86</v>
      </c>
      <c r="L271" s="24">
        <f t="shared" si="210"/>
        <v>953702.61</v>
      </c>
      <c r="M271" s="24">
        <f t="shared" si="210"/>
        <v>0</v>
      </c>
      <c r="N271" s="24">
        <f t="shared" si="210"/>
        <v>0</v>
      </c>
      <c r="O271" s="24">
        <f t="shared" si="210"/>
        <v>318639.75</v>
      </c>
      <c r="P271" s="24">
        <f t="shared" si="210"/>
        <v>635062.86</v>
      </c>
      <c r="Q271" s="24">
        <f t="shared" si="210"/>
        <v>318639.75</v>
      </c>
      <c r="R271" s="24">
        <f t="shared" si="210"/>
        <v>318639.75</v>
      </c>
      <c r="S271" s="24">
        <f t="shared" si="210"/>
        <v>125953.74</v>
      </c>
      <c r="T271" s="24">
        <f t="shared" si="210"/>
        <v>125953.74</v>
      </c>
      <c r="U271" s="24">
        <f t="shared" si="210"/>
        <v>127488.5</v>
      </c>
      <c r="V271" s="24">
        <f t="shared" si="210"/>
        <v>127488.5</v>
      </c>
      <c r="W271" s="24">
        <f t="shared" si="210"/>
        <v>126643.65</v>
      </c>
      <c r="X271" s="24">
        <f t="shared" si="210"/>
        <v>126643.65</v>
      </c>
      <c r="Y271" s="24">
        <f t="shared" si="210"/>
        <v>127488.49</v>
      </c>
      <c r="Z271" s="24">
        <f t="shared" si="210"/>
        <v>127488.49</v>
      </c>
      <c r="AA271" s="24">
        <f t="shared" si="210"/>
        <v>127488.48</v>
      </c>
      <c r="AB271" s="24">
        <f t="shared" si="210"/>
        <v>127488.48</v>
      </c>
    </row>
    <row r="272" spans="1:28" outlineLevel="5">
      <c r="A272" s="12" t="s">
        <v>406</v>
      </c>
      <c r="B272" s="22" t="s">
        <v>401</v>
      </c>
      <c r="C272" s="22" t="s">
        <v>403</v>
      </c>
      <c r="D272" s="22" t="s">
        <v>12</v>
      </c>
      <c r="E272" s="22" t="s">
        <v>14</v>
      </c>
      <c r="F272" s="80" t="s">
        <v>862</v>
      </c>
      <c r="G272" s="24">
        <f>SUM(I272:K272)-H272</f>
        <v>946177.55999999994</v>
      </c>
      <c r="H272" s="24"/>
      <c r="I272" s="25"/>
      <c r="J272" s="10">
        <f>SUM(Q272)</f>
        <v>312000</v>
      </c>
      <c r="K272" s="11">
        <f>SUM(S272+U272+W272+Y272+AA272)</f>
        <v>634177.55999999994</v>
      </c>
      <c r="L272" s="36">
        <f>SUM(N272:P272)-M272</f>
        <v>946177.55999999994</v>
      </c>
      <c r="M272" s="55"/>
      <c r="N272" s="54"/>
      <c r="O272" s="8">
        <f>SUM(R272)</f>
        <v>312000</v>
      </c>
      <c r="P272" s="9">
        <f>SUM(T272+V272+X272+Z272+AB272)</f>
        <v>634177.55999999994</v>
      </c>
      <c r="Q272" s="11">
        <v>312000</v>
      </c>
      <c r="R272" s="54">
        <v>312000</v>
      </c>
      <c r="S272" s="8">
        <v>125068.44</v>
      </c>
      <c r="T272" s="9">
        <v>125068.44</v>
      </c>
      <c r="U272" s="9">
        <v>127488.5</v>
      </c>
      <c r="V272" s="9">
        <v>127488.5</v>
      </c>
      <c r="W272" s="9">
        <v>126643.65</v>
      </c>
      <c r="X272" s="9">
        <v>126643.65</v>
      </c>
      <c r="Y272" s="9">
        <v>127488.49</v>
      </c>
      <c r="Z272" s="9">
        <v>127488.49</v>
      </c>
      <c r="AA272" s="9">
        <v>127488.48</v>
      </c>
      <c r="AB272" s="9">
        <v>127488.48</v>
      </c>
    </row>
    <row r="273" spans="1:28" s="225" customFormat="1" ht="17.25" customHeight="1" outlineLevel="5">
      <c r="A273" s="227" t="s">
        <v>802</v>
      </c>
      <c r="B273" s="218"/>
      <c r="C273" s="218"/>
      <c r="D273" s="218"/>
      <c r="E273" s="218" t="s">
        <v>14</v>
      </c>
      <c r="F273" s="230"/>
      <c r="G273" s="219">
        <f>SUM(I273:K273)-H273</f>
        <v>946177.55999999994</v>
      </c>
      <c r="H273" s="219"/>
      <c r="I273" s="231"/>
      <c r="J273" s="232">
        <f>SUM(Q273)</f>
        <v>312000</v>
      </c>
      <c r="K273" s="233">
        <f>SUM(S273+U273+W273+Y273+AA273)</f>
        <v>634177.55999999994</v>
      </c>
      <c r="L273" s="223">
        <f>SUM(N273:P273)-M273</f>
        <v>946177.55999999994</v>
      </c>
      <c r="M273" s="235"/>
      <c r="N273" s="234"/>
      <c r="O273" s="221">
        <f>SUM(R273)</f>
        <v>312000</v>
      </c>
      <c r="P273" s="222">
        <f>SUM(T273+V273+X273+Z273+AB273)</f>
        <v>634177.55999999994</v>
      </c>
      <c r="Q273" s="233">
        <v>312000</v>
      </c>
      <c r="R273" s="234">
        <v>312000</v>
      </c>
      <c r="S273" s="221">
        <v>125068.44</v>
      </c>
      <c r="T273" s="222">
        <v>125068.44</v>
      </c>
      <c r="U273" s="222">
        <v>127488.5</v>
      </c>
      <c r="V273" s="222">
        <v>127488.5</v>
      </c>
      <c r="W273" s="222">
        <v>126643.65</v>
      </c>
      <c r="X273" s="222">
        <v>126643.65</v>
      </c>
      <c r="Y273" s="222">
        <v>127488.49</v>
      </c>
      <c r="Z273" s="222">
        <v>127488.49</v>
      </c>
      <c r="AA273" s="222">
        <v>127488.48</v>
      </c>
      <c r="AB273" s="222">
        <v>127488.48</v>
      </c>
    </row>
    <row r="274" spans="1:28" ht="47.25" outlineLevel="5">
      <c r="A274" s="12" t="s">
        <v>407</v>
      </c>
      <c r="B274" s="22" t="s">
        <v>401</v>
      </c>
      <c r="C274" s="22" t="s">
        <v>403</v>
      </c>
      <c r="D274" s="22" t="s">
        <v>12</v>
      </c>
      <c r="E274" s="22" t="s">
        <v>24</v>
      </c>
      <c r="F274" s="80" t="s">
        <v>862</v>
      </c>
      <c r="G274" s="24">
        <f>SUM(I274:K274)-H274</f>
        <v>7525.05</v>
      </c>
      <c r="H274" s="24"/>
      <c r="I274" s="25"/>
      <c r="J274" s="10">
        <f>SUM(Q274)</f>
        <v>6639.75</v>
      </c>
      <c r="K274" s="11">
        <f>SUM(S274+U274+W274+Y274+AA274)</f>
        <v>885.3</v>
      </c>
      <c r="L274" s="54">
        <f>SUM(N274:P274)-M274</f>
        <v>7525.05</v>
      </c>
      <c r="M274" s="55"/>
      <c r="N274" s="54"/>
      <c r="O274" s="10">
        <f>SUM(R274)</f>
        <v>6639.75</v>
      </c>
      <c r="P274" s="11">
        <f>SUM(T274+V274+X274+Z274+AB274)</f>
        <v>885.3</v>
      </c>
      <c r="Q274" s="11">
        <v>6639.75</v>
      </c>
      <c r="R274" s="11">
        <v>6639.75</v>
      </c>
      <c r="S274" s="10">
        <v>885.3</v>
      </c>
      <c r="T274" s="11">
        <v>885.3</v>
      </c>
      <c r="U274" s="11"/>
      <c r="V274" s="11"/>
      <c r="W274" s="11"/>
      <c r="X274" s="11"/>
      <c r="Y274" s="11"/>
      <c r="Z274" s="11"/>
      <c r="AA274" s="11"/>
      <c r="AB274" s="11"/>
    </row>
    <row r="275" spans="1:28" s="225" customFormat="1" ht="21" customHeight="1" outlineLevel="5">
      <c r="A275" s="227" t="s">
        <v>802</v>
      </c>
      <c r="B275" s="218"/>
      <c r="C275" s="218"/>
      <c r="D275" s="218"/>
      <c r="E275" s="218" t="s">
        <v>24</v>
      </c>
      <c r="F275" s="230"/>
      <c r="G275" s="219">
        <f>SUM(I275:K275)-H275</f>
        <v>7525.05</v>
      </c>
      <c r="H275" s="219"/>
      <c r="I275" s="231"/>
      <c r="J275" s="232">
        <f>SUM(Q275)</f>
        <v>6639.75</v>
      </c>
      <c r="K275" s="233">
        <f>SUM(S275+U275+W275+Y275+AA275)</f>
        <v>885.3</v>
      </c>
      <c r="L275" s="234">
        <f>SUM(N275:P275)-M275</f>
        <v>7525.05</v>
      </c>
      <c r="M275" s="235"/>
      <c r="N275" s="234"/>
      <c r="O275" s="232">
        <f>SUM(R275)</f>
        <v>6639.75</v>
      </c>
      <c r="P275" s="233">
        <f>SUM(T275+V275+X275+Z275+AB275)</f>
        <v>885.3</v>
      </c>
      <c r="Q275" s="222">
        <v>6639.75</v>
      </c>
      <c r="R275" s="222">
        <v>6639.75</v>
      </c>
      <c r="S275" s="221">
        <v>885.3</v>
      </c>
      <c r="T275" s="222">
        <v>885.3</v>
      </c>
      <c r="U275" s="222"/>
      <c r="V275" s="222"/>
      <c r="W275" s="222"/>
      <c r="X275" s="222"/>
      <c r="Y275" s="222"/>
      <c r="Z275" s="222"/>
      <c r="AA275" s="222"/>
      <c r="AB275" s="222"/>
    </row>
    <row r="276" spans="1:28" ht="63" outlineLevel="5">
      <c r="A276" s="12" t="s">
        <v>541</v>
      </c>
      <c r="B276" s="22" t="s">
        <v>401</v>
      </c>
      <c r="C276" s="22" t="s">
        <v>403</v>
      </c>
      <c r="D276" s="22">
        <v>122</v>
      </c>
      <c r="E276" s="22" t="s">
        <v>2</v>
      </c>
      <c r="F276" s="80"/>
      <c r="G276" s="24">
        <f>SUM(G277)</f>
        <v>0</v>
      </c>
      <c r="H276" s="24">
        <f t="shared" ref="H276:AB276" si="211">SUM(H277)</f>
        <v>0</v>
      </c>
      <c r="I276" s="24">
        <f t="shared" si="211"/>
        <v>0</v>
      </c>
      <c r="J276" s="24">
        <f t="shared" si="211"/>
        <v>0</v>
      </c>
      <c r="K276" s="24">
        <f t="shared" si="211"/>
        <v>0</v>
      </c>
      <c r="L276" s="24">
        <f t="shared" si="211"/>
        <v>0</v>
      </c>
      <c r="M276" s="24">
        <f t="shared" si="211"/>
        <v>0</v>
      </c>
      <c r="N276" s="24">
        <f t="shared" si="211"/>
        <v>0</v>
      </c>
      <c r="O276" s="24">
        <f t="shared" si="211"/>
        <v>0</v>
      </c>
      <c r="P276" s="24">
        <f t="shared" si="211"/>
        <v>0</v>
      </c>
      <c r="Q276" s="67">
        <f t="shared" si="211"/>
        <v>0</v>
      </c>
      <c r="R276" s="67">
        <f t="shared" si="211"/>
        <v>0</v>
      </c>
      <c r="S276" s="67">
        <f t="shared" si="211"/>
        <v>0</v>
      </c>
      <c r="T276" s="67">
        <f t="shared" si="211"/>
        <v>0</v>
      </c>
      <c r="U276" s="67">
        <f t="shared" si="211"/>
        <v>0</v>
      </c>
      <c r="V276" s="67">
        <f t="shared" si="211"/>
        <v>0</v>
      </c>
      <c r="W276" s="67">
        <f t="shared" si="211"/>
        <v>0</v>
      </c>
      <c r="X276" s="67">
        <f t="shared" si="211"/>
        <v>0</v>
      </c>
      <c r="Y276" s="67">
        <f t="shared" si="211"/>
        <v>0</v>
      </c>
      <c r="Z276" s="67">
        <f t="shared" si="211"/>
        <v>0</v>
      </c>
      <c r="AA276" s="67">
        <f t="shared" si="211"/>
        <v>0</v>
      </c>
      <c r="AB276" s="67">
        <f t="shared" si="211"/>
        <v>0</v>
      </c>
    </row>
    <row r="277" spans="1:28" outlineLevel="5">
      <c r="A277" s="2" t="s">
        <v>37</v>
      </c>
      <c r="B277" s="22" t="s">
        <v>401</v>
      </c>
      <c r="C277" s="22" t="s">
        <v>403</v>
      </c>
      <c r="D277" s="22">
        <v>122</v>
      </c>
      <c r="E277" s="22">
        <v>226</v>
      </c>
      <c r="F277" s="80" t="s">
        <v>862</v>
      </c>
      <c r="G277" s="24">
        <f>SUM(I277:K277)-H277</f>
        <v>0</v>
      </c>
      <c r="H277" s="35"/>
      <c r="I277" s="28"/>
      <c r="J277" s="8">
        <f>SUM(Q277)</f>
        <v>0</v>
      </c>
      <c r="K277" s="9">
        <f>SUM(S277+U277+W277+Y277+AA277)</f>
        <v>0</v>
      </c>
      <c r="L277" s="28">
        <f>SUM(N277:P277)-M277</f>
        <v>0</v>
      </c>
      <c r="M277" s="37"/>
      <c r="N277" s="28"/>
      <c r="O277" s="8">
        <f>SUM(R277)</f>
        <v>0</v>
      </c>
      <c r="P277" s="9">
        <f>SUM(T277+V277+X277+Z277+AB277)</f>
        <v>0</v>
      </c>
      <c r="Q277" s="9"/>
      <c r="R277" s="28"/>
      <c r="S277" s="8"/>
      <c r="T277" s="32"/>
      <c r="U277" s="9"/>
      <c r="V277" s="9"/>
      <c r="W277" s="9"/>
      <c r="X277" s="9"/>
      <c r="Y277" s="9"/>
      <c r="Z277" s="9"/>
      <c r="AA277" s="9"/>
      <c r="AB277" s="9"/>
    </row>
    <row r="278" spans="1:28" ht="94.5" outlineLevel="5">
      <c r="A278" s="12" t="s">
        <v>408</v>
      </c>
      <c r="B278" s="22" t="s">
        <v>401</v>
      </c>
      <c r="C278" s="22" t="s">
        <v>403</v>
      </c>
      <c r="D278" s="22" t="s">
        <v>16</v>
      </c>
      <c r="E278" s="22" t="s">
        <v>2</v>
      </c>
      <c r="F278" s="23"/>
      <c r="G278" s="53">
        <f>SUM(G279)</f>
        <v>284803.14</v>
      </c>
      <c r="H278" s="53">
        <f t="shared" ref="H278:AB278" si="212">SUM(H279)</f>
        <v>0</v>
      </c>
      <c r="I278" s="94">
        <f t="shared" si="212"/>
        <v>0</v>
      </c>
      <c r="J278" s="26">
        <f t="shared" si="212"/>
        <v>93016</v>
      </c>
      <c r="K278" s="26">
        <f t="shared" si="212"/>
        <v>191787.14</v>
      </c>
      <c r="L278" s="26">
        <f t="shared" si="212"/>
        <v>284803.14</v>
      </c>
      <c r="M278" s="26">
        <f t="shared" si="212"/>
        <v>0</v>
      </c>
      <c r="N278" s="26">
        <f t="shared" si="212"/>
        <v>0</v>
      </c>
      <c r="O278" s="26">
        <f t="shared" si="212"/>
        <v>93016</v>
      </c>
      <c r="P278" s="26">
        <f t="shared" si="212"/>
        <v>191787.14</v>
      </c>
      <c r="Q278" s="28">
        <f t="shared" si="212"/>
        <v>93016</v>
      </c>
      <c r="R278" s="28">
        <f t="shared" si="212"/>
        <v>93016</v>
      </c>
      <c r="S278" s="28">
        <f t="shared" si="212"/>
        <v>38036.26</v>
      </c>
      <c r="T278" s="81">
        <f t="shared" si="212"/>
        <v>38036.26</v>
      </c>
      <c r="U278" s="67">
        <f t="shared" si="212"/>
        <v>38501.5</v>
      </c>
      <c r="V278" s="67">
        <f t="shared" si="212"/>
        <v>38501.5</v>
      </c>
      <c r="W278" s="67">
        <f t="shared" si="212"/>
        <v>38246.35</v>
      </c>
      <c r="X278" s="67">
        <f t="shared" si="212"/>
        <v>38246.35</v>
      </c>
      <c r="Y278" s="67">
        <f t="shared" si="212"/>
        <v>38501.51</v>
      </c>
      <c r="Z278" s="67">
        <f t="shared" si="212"/>
        <v>38501.51</v>
      </c>
      <c r="AA278" s="67">
        <f t="shared" si="212"/>
        <v>38501.519999999997</v>
      </c>
      <c r="AB278" s="67">
        <f t="shared" si="212"/>
        <v>38501.519999999997</v>
      </c>
    </row>
    <row r="279" spans="1:28" ht="31.5" outlineLevel="5">
      <c r="A279" s="12" t="s">
        <v>409</v>
      </c>
      <c r="B279" s="22" t="s">
        <v>401</v>
      </c>
      <c r="C279" s="22" t="s">
        <v>403</v>
      </c>
      <c r="D279" s="22" t="s">
        <v>16</v>
      </c>
      <c r="E279" s="22" t="s">
        <v>18</v>
      </c>
      <c r="F279" s="236" t="s">
        <v>862</v>
      </c>
      <c r="G279" s="28">
        <f>SUM(I279:K279)-H279</f>
        <v>284803.14</v>
      </c>
      <c r="H279" s="28"/>
      <c r="I279" s="28"/>
      <c r="J279" s="8">
        <f>SUM(Q279)</f>
        <v>93016</v>
      </c>
      <c r="K279" s="9">
        <f>SUM(S279+U279+W279+Y279+AA279)</f>
        <v>191787.14</v>
      </c>
      <c r="L279" s="28">
        <f>SUM(N279:P279)-M279</f>
        <v>284803.14</v>
      </c>
      <c r="M279" s="37"/>
      <c r="N279" s="28"/>
      <c r="O279" s="8">
        <f>SUM(R279)</f>
        <v>93016</v>
      </c>
      <c r="P279" s="9">
        <f>SUM(T279+V279+X279+Z279+AB279)</f>
        <v>191787.14</v>
      </c>
      <c r="Q279" s="69">
        <v>93016</v>
      </c>
      <c r="R279" s="69">
        <v>93016</v>
      </c>
      <c r="S279" s="34">
        <v>38036.26</v>
      </c>
      <c r="T279" s="34">
        <v>38036.26</v>
      </c>
      <c r="U279" s="9">
        <v>38501.5</v>
      </c>
      <c r="V279" s="9">
        <v>38501.5</v>
      </c>
      <c r="W279" s="9">
        <v>38246.35</v>
      </c>
      <c r="X279" s="9">
        <v>38246.35</v>
      </c>
      <c r="Y279" s="9">
        <v>38501.51</v>
      </c>
      <c r="Z279" s="9">
        <v>38501.51</v>
      </c>
      <c r="AA279" s="9">
        <v>38501.519999999997</v>
      </c>
      <c r="AB279" s="9">
        <v>38501.519999999997</v>
      </c>
    </row>
    <row r="280" spans="1:28" s="225" customFormat="1" ht="22.5" customHeight="1" outlineLevel="5">
      <c r="A280" s="227" t="s">
        <v>802</v>
      </c>
      <c r="B280" s="218"/>
      <c r="C280" s="218"/>
      <c r="D280" s="218"/>
      <c r="E280" s="218" t="s">
        <v>18</v>
      </c>
      <c r="F280" s="237"/>
      <c r="G280" s="77">
        <f>SUM(I280:K280)-H280</f>
        <v>284803.14</v>
      </c>
      <c r="H280" s="77"/>
      <c r="I280" s="77"/>
      <c r="J280" s="221">
        <f>SUM(Q280)</f>
        <v>93016</v>
      </c>
      <c r="K280" s="222">
        <f>SUM(S280+U280+W280+Y280+AA280)</f>
        <v>191787.14</v>
      </c>
      <c r="L280" s="77">
        <f>SUM(N280:P280)-M280</f>
        <v>284803.14</v>
      </c>
      <c r="M280" s="224"/>
      <c r="N280" s="77"/>
      <c r="O280" s="221">
        <f>SUM(R280)</f>
        <v>93016</v>
      </c>
      <c r="P280" s="222">
        <f>SUM(T280+V280+X280+Z280+AB280)</f>
        <v>191787.14</v>
      </c>
      <c r="Q280" s="238">
        <v>93016</v>
      </c>
      <c r="R280" s="238">
        <v>93016</v>
      </c>
      <c r="S280" s="239">
        <v>38036.26</v>
      </c>
      <c r="T280" s="239">
        <v>38036.26</v>
      </c>
      <c r="U280" s="222">
        <v>38501.5</v>
      </c>
      <c r="V280" s="222">
        <v>38501.5</v>
      </c>
      <c r="W280" s="222">
        <v>38246.35</v>
      </c>
      <c r="X280" s="222">
        <v>38246.35</v>
      </c>
      <c r="Y280" s="222">
        <v>38501.51</v>
      </c>
      <c r="Z280" s="222">
        <v>38501.51</v>
      </c>
      <c r="AA280" s="222">
        <v>38501.519999999997</v>
      </c>
      <c r="AB280" s="222">
        <v>38501.519999999997</v>
      </c>
    </row>
    <row r="281" spans="1:28" ht="47.25" outlineLevel="5">
      <c r="A281" s="12" t="s">
        <v>410</v>
      </c>
      <c r="B281" s="22" t="s">
        <v>401</v>
      </c>
      <c r="C281" s="22" t="s">
        <v>403</v>
      </c>
      <c r="D281" s="22" t="s">
        <v>26</v>
      </c>
      <c r="E281" s="22" t="s">
        <v>2</v>
      </c>
      <c r="F281" s="23"/>
      <c r="G281" s="67">
        <f>SUM(G282)</f>
        <v>6424.25</v>
      </c>
      <c r="H281" s="67">
        <f t="shared" ref="H281:AB282" si="213">SUM(H282)</f>
        <v>0</v>
      </c>
      <c r="I281" s="67">
        <f t="shared" si="213"/>
        <v>0</v>
      </c>
      <c r="J281" s="67">
        <f t="shared" si="213"/>
        <v>3324.25</v>
      </c>
      <c r="K281" s="67">
        <f t="shared" si="213"/>
        <v>3100</v>
      </c>
      <c r="L281" s="67">
        <f t="shared" si="213"/>
        <v>6424.25</v>
      </c>
      <c r="M281" s="67">
        <f t="shared" si="213"/>
        <v>0</v>
      </c>
      <c r="N281" s="67">
        <f t="shared" si="213"/>
        <v>0</v>
      </c>
      <c r="O281" s="67">
        <f t="shared" si="213"/>
        <v>3324.25</v>
      </c>
      <c r="P281" s="68">
        <f t="shared" si="213"/>
        <v>3100</v>
      </c>
      <c r="Q281" s="28">
        <f t="shared" si="213"/>
        <v>3324.25</v>
      </c>
      <c r="R281" s="28">
        <f t="shared" si="213"/>
        <v>3324.25</v>
      </c>
      <c r="S281" s="83">
        <f t="shared" si="213"/>
        <v>2000</v>
      </c>
      <c r="T281" s="24">
        <f t="shared" si="213"/>
        <v>2000</v>
      </c>
      <c r="U281" s="24">
        <f t="shared" si="213"/>
        <v>0</v>
      </c>
      <c r="V281" s="24">
        <f t="shared" si="213"/>
        <v>0</v>
      </c>
      <c r="W281" s="24">
        <f t="shared" si="213"/>
        <v>1100</v>
      </c>
      <c r="X281" s="24">
        <f t="shared" si="213"/>
        <v>1100</v>
      </c>
      <c r="Y281" s="24">
        <f t="shared" si="213"/>
        <v>0</v>
      </c>
      <c r="Z281" s="24">
        <f t="shared" si="213"/>
        <v>0</v>
      </c>
      <c r="AA281" s="24">
        <f t="shared" si="213"/>
        <v>0</v>
      </c>
      <c r="AB281" s="24">
        <f t="shared" si="213"/>
        <v>0</v>
      </c>
    </row>
    <row r="282" spans="1:28" ht="31.5" outlineLevel="5">
      <c r="A282" s="12" t="s">
        <v>411</v>
      </c>
      <c r="B282" s="22" t="s">
        <v>401</v>
      </c>
      <c r="C282" s="22" t="s">
        <v>403</v>
      </c>
      <c r="D282" s="22" t="s">
        <v>28</v>
      </c>
      <c r="E282" s="22" t="s">
        <v>2</v>
      </c>
      <c r="F282" s="23"/>
      <c r="G282" s="24">
        <f>SUM(G283)</f>
        <v>6424.25</v>
      </c>
      <c r="H282" s="53">
        <f t="shared" si="213"/>
        <v>0</v>
      </c>
      <c r="I282" s="53">
        <f t="shared" si="213"/>
        <v>0</v>
      </c>
      <c r="J282" s="53">
        <f t="shared" si="213"/>
        <v>3324.25</v>
      </c>
      <c r="K282" s="53">
        <f t="shared" si="213"/>
        <v>3100</v>
      </c>
      <c r="L282" s="53">
        <f t="shared" si="213"/>
        <v>6424.25</v>
      </c>
      <c r="M282" s="53">
        <f t="shared" si="213"/>
        <v>0</v>
      </c>
      <c r="N282" s="53">
        <f t="shared" si="213"/>
        <v>0</v>
      </c>
      <c r="O282" s="24">
        <f t="shared" si="213"/>
        <v>3324.25</v>
      </c>
      <c r="P282" s="35">
        <f t="shared" si="213"/>
        <v>3100</v>
      </c>
      <c r="Q282" s="28">
        <f t="shared" si="213"/>
        <v>3324.25</v>
      </c>
      <c r="R282" s="28">
        <f t="shared" si="213"/>
        <v>3324.25</v>
      </c>
      <c r="S282" s="83">
        <f t="shared" si="213"/>
        <v>2000</v>
      </c>
      <c r="T282" s="24">
        <f t="shared" si="213"/>
        <v>2000</v>
      </c>
      <c r="U282" s="24">
        <f t="shared" si="213"/>
        <v>0</v>
      </c>
      <c r="V282" s="24">
        <f t="shared" si="213"/>
        <v>0</v>
      </c>
      <c r="W282" s="24">
        <f t="shared" si="213"/>
        <v>1100</v>
      </c>
      <c r="X282" s="24">
        <f t="shared" si="213"/>
        <v>1100</v>
      </c>
      <c r="Y282" s="24">
        <f t="shared" si="213"/>
        <v>0</v>
      </c>
      <c r="Z282" s="24">
        <f t="shared" si="213"/>
        <v>0</v>
      </c>
      <c r="AA282" s="24">
        <f t="shared" si="213"/>
        <v>0</v>
      </c>
      <c r="AB282" s="24">
        <f t="shared" si="213"/>
        <v>0</v>
      </c>
    </row>
    <row r="283" spans="1:28" ht="47.25" outlineLevel="5">
      <c r="A283" s="12" t="s">
        <v>412</v>
      </c>
      <c r="B283" s="22" t="s">
        <v>401</v>
      </c>
      <c r="C283" s="22" t="s">
        <v>403</v>
      </c>
      <c r="D283" s="22" t="s">
        <v>28</v>
      </c>
      <c r="E283" s="22" t="s">
        <v>32</v>
      </c>
      <c r="F283" s="80" t="s">
        <v>413</v>
      </c>
      <c r="G283" s="35">
        <f>SUM(I283:K283)-H283</f>
        <v>6424.25</v>
      </c>
      <c r="H283" s="28"/>
      <c r="I283" s="28"/>
      <c r="J283" s="8">
        <f>SUM(Q283)</f>
        <v>3324.25</v>
      </c>
      <c r="K283" s="9">
        <f>SUM(S283+U283+W283+Y283+AA283)</f>
        <v>3100</v>
      </c>
      <c r="L283" s="36">
        <f>SUM(N283:P283)-M283</f>
        <v>6424.25</v>
      </c>
      <c r="M283" s="37"/>
      <c r="N283" s="28"/>
      <c r="O283" s="8">
        <f>SUM(R283)</f>
        <v>3324.25</v>
      </c>
      <c r="P283" s="15">
        <f>SUM(T283+V283+X283+Z283+AB283)</f>
        <v>3100</v>
      </c>
      <c r="Q283" s="28">
        <v>3324.25</v>
      </c>
      <c r="R283" s="28">
        <v>3324.25</v>
      </c>
      <c r="S283" s="16">
        <v>2000</v>
      </c>
      <c r="T283" s="9">
        <v>2000</v>
      </c>
      <c r="U283" s="9"/>
      <c r="V283" s="9"/>
      <c r="W283" s="9">
        <v>1100</v>
      </c>
      <c r="X283" s="9">
        <v>1100</v>
      </c>
      <c r="Y283" s="9"/>
      <c r="Z283" s="9"/>
      <c r="AA283" s="9"/>
      <c r="AB283" s="9"/>
    </row>
    <row r="284" spans="1:28" s="4" customFormat="1" ht="63">
      <c r="A284" s="3" t="s">
        <v>109</v>
      </c>
      <c r="B284" s="40" t="s">
        <v>110</v>
      </c>
      <c r="C284" s="40" t="s">
        <v>4</v>
      </c>
      <c r="D284" s="40" t="s">
        <v>2</v>
      </c>
      <c r="E284" s="40" t="s">
        <v>2</v>
      </c>
      <c r="F284" s="40"/>
      <c r="G284" s="42">
        <f>SUM(G285+G312)</f>
        <v>2684212</v>
      </c>
      <c r="H284" s="43">
        <f>SUM(H285+H312)</f>
        <v>100000</v>
      </c>
      <c r="I284" s="43">
        <f>SUM(I285+I312)</f>
        <v>2098032</v>
      </c>
      <c r="J284" s="43">
        <f t="shared" ref="J284:AB284" si="214">SUM(J285+J312)</f>
        <v>120000</v>
      </c>
      <c r="K284" s="43">
        <f t="shared" si="214"/>
        <v>566180</v>
      </c>
      <c r="L284" s="43">
        <f t="shared" si="214"/>
        <v>2187849.2999999998</v>
      </c>
      <c r="M284" s="43">
        <f t="shared" si="214"/>
        <v>100000</v>
      </c>
      <c r="N284" s="43">
        <f t="shared" si="214"/>
        <v>1702516</v>
      </c>
      <c r="O284" s="43">
        <f t="shared" si="214"/>
        <v>120000</v>
      </c>
      <c r="P284" s="43">
        <f t="shared" si="214"/>
        <v>465333.3</v>
      </c>
      <c r="Q284" s="43">
        <f t="shared" si="214"/>
        <v>120000</v>
      </c>
      <c r="R284" s="43">
        <f t="shared" si="214"/>
        <v>120000</v>
      </c>
      <c r="S284" s="43">
        <f t="shared" si="214"/>
        <v>145180</v>
      </c>
      <c r="T284" s="43">
        <f t="shared" si="214"/>
        <v>145180</v>
      </c>
      <c r="U284" s="43">
        <f t="shared" si="214"/>
        <v>30000</v>
      </c>
      <c r="V284" s="43">
        <f t="shared" si="214"/>
        <v>30000</v>
      </c>
      <c r="W284" s="43">
        <f t="shared" si="214"/>
        <v>168000</v>
      </c>
      <c r="X284" s="43">
        <f t="shared" si="214"/>
        <v>132360</v>
      </c>
      <c r="Y284" s="43">
        <f t="shared" si="214"/>
        <v>200000</v>
      </c>
      <c r="Z284" s="43">
        <f t="shared" si="214"/>
        <v>157793.29999999999</v>
      </c>
      <c r="AA284" s="43">
        <f t="shared" si="214"/>
        <v>23000</v>
      </c>
      <c r="AB284" s="43">
        <f t="shared" si="214"/>
        <v>0</v>
      </c>
    </row>
    <row r="285" spans="1:28" s="4" customFormat="1" ht="63" outlineLevel="1">
      <c r="A285" s="5" t="s">
        <v>111</v>
      </c>
      <c r="B285" s="44" t="s">
        <v>112</v>
      </c>
      <c r="C285" s="44" t="s">
        <v>4</v>
      </c>
      <c r="D285" s="44" t="s">
        <v>2</v>
      </c>
      <c r="E285" s="44" t="s">
        <v>2</v>
      </c>
      <c r="F285" s="44"/>
      <c r="G285" s="45">
        <f>SUM(G286+G293+G301+G307+G297)</f>
        <v>2510092</v>
      </c>
      <c r="H285" s="45">
        <f t="shared" ref="H285:AB285" si="215">SUM(H286+H293+H301+H307+H297)</f>
        <v>0</v>
      </c>
      <c r="I285" s="45">
        <f t="shared" si="215"/>
        <v>1923912</v>
      </c>
      <c r="J285" s="45">
        <f t="shared" si="215"/>
        <v>20000</v>
      </c>
      <c r="K285" s="45">
        <f t="shared" si="215"/>
        <v>566180</v>
      </c>
      <c r="L285" s="45">
        <f t="shared" si="215"/>
        <v>2013729.3</v>
      </c>
      <c r="M285" s="45">
        <f t="shared" si="215"/>
        <v>0</v>
      </c>
      <c r="N285" s="45">
        <f t="shared" si="215"/>
        <v>1528396</v>
      </c>
      <c r="O285" s="45">
        <f t="shared" si="215"/>
        <v>20000</v>
      </c>
      <c r="P285" s="45">
        <f t="shared" si="215"/>
        <v>465333.3</v>
      </c>
      <c r="Q285" s="45">
        <f t="shared" si="215"/>
        <v>20000</v>
      </c>
      <c r="R285" s="45">
        <f t="shared" si="215"/>
        <v>20000</v>
      </c>
      <c r="S285" s="45">
        <f t="shared" si="215"/>
        <v>145180</v>
      </c>
      <c r="T285" s="45">
        <f t="shared" si="215"/>
        <v>145180</v>
      </c>
      <c r="U285" s="45">
        <f t="shared" si="215"/>
        <v>30000</v>
      </c>
      <c r="V285" s="45">
        <f t="shared" si="215"/>
        <v>30000</v>
      </c>
      <c r="W285" s="45">
        <f t="shared" si="215"/>
        <v>168000</v>
      </c>
      <c r="X285" s="45">
        <f t="shared" si="215"/>
        <v>132360</v>
      </c>
      <c r="Y285" s="45">
        <f t="shared" si="215"/>
        <v>200000</v>
      </c>
      <c r="Z285" s="45">
        <f t="shared" si="215"/>
        <v>157793.29999999999</v>
      </c>
      <c r="AA285" s="45">
        <f t="shared" si="215"/>
        <v>23000</v>
      </c>
      <c r="AB285" s="45">
        <f t="shared" si="215"/>
        <v>0</v>
      </c>
    </row>
    <row r="286" spans="1:28" s="7" customFormat="1" ht="47.25" outlineLevel="1">
      <c r="A286" s="14" t="s">
        <v>522</v>
      </c>
      <c r="B286" s="79" t="s">
        <v>112</v>
      </c>
      <c r="C286" s="84" t="s">
        <v>521</v>
      </c>
      <c r="D286" s="79" t="s">
        <v>2</v>
      </c>
      <c r="E286" s="79" t="s">
        <v>2</v>
      </c>
      <c r="F286" s="48"/>
      <c r="G286" s="49">
        <f>SUM(G287)</f>
        <v>566180</v>
      </c>
      <c r="H286" s="49">
        <f t="shared" ref="H286:AB287" si="216">SUM(H287)</f>
        <v>0</v>
      </c>
      <c r="I286" s="49">
        <f t="shared" si="216"/>
        <v>0</v>
      </c>
      <c r="J286" s="49">
        <f t="shared" si="216"/>
        <v>0</v>
      </c>
      <c r="K286" s="49">
        <f t="shared" si="216"/>
        <v>566180</v>
      </c>
      <c r="L286" s="49">
        <f t="shared" si="216"/>
        <v>465333.3</v>
      </c>
      <c r="M286" s="49">
        <f t="shared" si="216"/>
        <v>0</v>
      </c>
      <c r="N286" s="49">
        <f t="shared" si="216"/>
        <v>0</v>
      </c>
      <c r="O286" s="49">
        <f t="shared" si="216"/>
        <v>0</v>
      </c>
      <c r="P286" s="49">
        <f t="shared" si="216"/>
        <v>465333.3</v>
      </c>
      <c r="Q286" s="49">
        <f t="shared" si="216"/>
        <v>0</v>
      </c>
      <c r="R286" s="49">
        <f t="shared" si="216"/>
        <v>0</v>
      </c>
      <c r="S286" s="49">
        <f t="shared" si="216"/>
        <v>145180</v>
      </c>
      <c r="T286" s="49">
        <f t="shared" si="216"/>
        <v>145180</v>
      </c>
      <c r="U286" s="49">
        <f t="shared" si="216"/>
        <v>30000</v>
      </c>
      <c r="V286" s="49">
        <f t="shared" si="216"/>
        <v>30000</v>
      </c>
      <c r="W286" s="49">
        <f t="shared" si="216"/>
        <v>168000</v>
      </c>
      <c r="X286" s="49">
        <f t="shared" si="216"/>
        <v>132360</v>
      </c>
      <c r="Y286" s="49">
        <f t="shared" si="216"/>
        <v>200000</v>
      </c>
      <c r="Z286" s="49">
        <f t="shared" si="216"/>
        <v>157793.29999999999</v>
      </c>
      <c r="AA286" s="49">
        <f t="shared" si="216"/>
        <v>23000</v>
      </c>
      <c r="AB286" s="49">
        <f t="shared" si="216"/>
        <v>0</v>
      </c>
    </row>
    <row r="287" spans="1:28" s="4" customFormat="1" ht="47.25" outlineLevel="1">
      <c r="A287" s="12" t="s">
        <v>410</v>
      </c>
      <c r="B287" s="22" t="s">
        <v>112</v>
      </c>
      <c r="C287" s="85" t="s">
        <v>521</v>
      </c>
      <c r="D287" s="22" t="s">
        <v>26</v>
      </c>
      <c r="E287" s="22" t="s">
        <v>2</v>
      </c>
      <c r="F287" s="44"/>
      <c r="G287" s="24">
        <f>SUM(G288)</f>
        <v>566180</v>
      </c>
      <c r="H287" s="24">
        <f t="shared" si="216"/>
        <v>0</v>
      </c>
      <c r="I287" s="24">
        <f t="shared" si="216"/>
        <v>0</v>
      </c>
      <c r="J287" s="24">
        <f t="shared" si="216"/>
        <v>0</v>
      </c>
      <c r="K287" s="24">
        <f t="shared" si="216"/>
        <v>566180</v>
      </c>
      <c r="L287" s="24">
        <f t="shared" si="216"/>
        <v>465333.3</v>
      </c>
      <c r="M287" s="24">
        <f t="shared" si="216"/>
        <v>0</v>
      </c>
      <c r="N287" s="24">
        <f t="shared" si="216"/>
        <v>0</v>
      </c>
      <c r="O287" s="24">
        <f t="shared" si="216"/>
        <v>0</v>
      </c>
      <c r="P287" s="24">
        <f t="shared" si="216"/>
        <v>465333.3</v>
      </c>
      <c r="Q287" s="24">
        <f t="shared" si="216"/>
        <v>0</v>
      </c>
      <c r="R287" s="24">
        <f t="shared" si="216"/>
        <v>0</v>
      </c>
      <c r="S287" s="24">
        <f t="shared" si="216"/>
        <v>145180</v>
      </c>
      <c r="T287" s="24">
        <f t="shared" si="216"/>
        <v>145180</v>
      </c>
      <c r="U287" s="24">
        <f t="shared" si="216"/>
        <v>30000</v>
      </c>
      <c r="V287" s="24">
        <f t="shared" si="216"/>
        <v>30000</v>
      </c>
      <c r="W287" s="24">
        <f t="shared" si="216"/>
        <v>168000</v>
      </c>
      <c r="X287" s="24">
        <f t="shared" si="216"/>
        <v>132360</v>
      </c>
      <c r="Y287" s="24">
        <f t="shared" si="216"/>
        <v>200000</v>
      </c>
      <c r="Z287" s="24">
        <f t="shared" si="216"/>
        <v>157793.29999999999</v>
      </c>
      <c r="AA287" s="24">
        <f t="shared" si="216"/>
        <v>23000</v>
      </c>
      <c r="AB287" s="24">
        <f t="shared" si="216"/>
        <v>0</v>
      </c>
    </row>
    <row r="288" spans="1:28" s="4" customFormat="1" ht="31.5" outlineLevel="1">
      <c r="A288" s="12" t="s">
        <v>411</v>
      </c>
      <c r="B288" s="22" t="s">
        <v>112</v>
      </c>
      <c r="C288" s="85" t="s">
        <v>521</v>
      </c>
      <c r="D288" s="22" t="s">
        <v>28</v>
      </c>
      <c r="E288" s="22" t="s">
        <v>2</v>
      </c>
      <c r="F288" s="123"/>
      <c r="G288" s="24">
        <f>SUM(G289:G292)</f>
        <v>566180</v>
      </c>
      <c r="H288" s="24">
        <f t="shared" ref="H288:AB288" si="217">SUM(H289:H292)</f>
        <v>0</v>
      </c>
      <c r="I288" s="24">
        <f t="shared" si="217"/>
        <v>0</v>
      </c>
      <c r="J288" s="24">
        <f t="shared" si="217"/>
        <v>0</v>
      </c>
      <c r="K288" s="24">
        <f t="shared" si="217"/>
        <v>566180</v>
      </c>
      <c r="L288" s="24">
        <f t="shared" si="217"/>
        <v>465333.3</v>
      </c>
      <c r="M288" s="24">
        <f t="shared" si="217"/>
        <v>0</v>
      </c>
      <c r="N288" s="24">
        <f t="shared" si="217"/>
        <v>0</v>
      </c>
      <c r="O288" s="24">
        <f t="shared" si="217"/>
        <v>0</v>
      </c>
      <c r="P288" s="24">
        <f t="shared" si="217"/>
        <v>465333.3</v>
      </c>
      <c r="Q288" s="53">
        <f t="shared" si="217"/>
        <v>0</v>
      </c>
      <c r="R288" s="53">
        <f t="shared" si="217"/>
        <v>0</v>
      </c>
      <c r="S288" s="53">
        <f t="shared" si="217"/>
        <v>145180</v>
      </c>
      <c r="T288" s="53">
        <f t="shared" si="217"/>
        <v>145180</v>
      </c>
      <c r="U288" s="53">
        <f t="shared" si="217"/>
        <v>30000</v>
      </c>
      <c r="V288" s="53">
        <f t="shared" si="217"/>
        <v>30000</v>
      </c>
      <c r="W288" s="53">
        <f t="shared" si="217"/>
        <v>168000</v>
      </c>
      <c r="X288" s="53">
        <f t="shared" si="217"/>
        <v>132360</v>
      </c>
      <c r="Y288" s="53">
        <f t="shared" si="217"/>
        <v>200000</v>
      </c>
      <c r="Z288" s="53">
        <f t="shared" si="217"/>
        <v>157793.29999999999</v>
      </c>
      <c r="AA288" s="53">
        <f t="shared" si="217"/>
        <v>23000</v>
      </c>
      <c r="AB288" s="24">
        <f t="shared" si="217"/>
        <v>0</v>
      </c>
    </row>
    <row r="289" spans="1:28" s="17" customFormat="1" ht="31.5" outlineLevel="1">
      <c r="A289" s="12" t="s">
        <v>415</v>
      </c>
      <c r="B289" s="22" t="s">
        <v>112</v>
      </c>
      <c r="C289" s="85" t="s">
        <v>521</v>
      </c>
      <c r="D289" s="22" t="s">
        <v>28</v>
      </c>
      <c r="E289" s="86" t="s">
        <v>72</v>
      </c>
      <c r="F289" s="64"/>
      <c r="G289" s="28">
        <f>SUM(I289:K289)-H289</f>
        <v>511850</v>
      </c>
      <c r="H289" s="28"/>
      <c r="I289" s="28"/>
      <c r="J289" s="8">
        <f>SUM(Q289)</f>
        <v>0</v>
      </c>
      <c r="K289" s="9">
        <f>SUM(S289+U289+W289+Y289+AA289)</f>
        <v>511850</v>
      </c>
      <c r="L289" s="28">
        <f>SUM(N289:P289)-M289</f>
        <v>411003.3</v>
      </c>
      <c r="M289" s="58"/>
      <c r="N289" s="28"/>
      <c r="O289" s="8">
        <f>SUM(R289)</f>
        <v>0</v>
      </c>
      <c r="P289" s="9">
        <f>SUM(T289+V289+X289+Z289+AB289)</f>
        <v>411003.3</v>
      </c>
      <c r="Q289" s="28"/>
      <c r="R289" s="28"/>
      <c r="S289" s="28">
        <v>134650</v>
      </c>
      <c r="T289" s="28">
        <v>134650</v>
      </c>
      <c r="U289" s="28"/>
      <c r="V289" s="28"/>
      <c r="W289" s="28">
        <v>154200</v>
      </c>
      <c r="X289" s="28">
        <v>118560</v>
      </c>
      <c r="Y289" s="28">
        <v>200000</v>
      </c>
      <c r="Z289" s="28">
        <v>157793.29999999999</v>
      </c>
      <c r="AA289" s="28">
        <v>23000</v>
      </c>
      <c r="AB289" s="83"/>
    </row>
    <row r="290" spans="1:28" s="17" customFormat="1" outlineLevel="1">
      <c r="A290" s="2" t="s">
        <v>37</v>
      </c>
      <c r="B290" s="22" t="s">
        <v>112</v>
      </c>
      <c r="C290" s="85" t="s">
        <v>521</v>
      </c>
      <c r="D290" s="22" t="s">
        <v>28</v>
      </c>
      <c r="E290" s="86">
        <v>226</v>
      </c>
      <c r="F290" s="64"/>
      <c r="G290" s="28">
        <f>SUM(I290:K290)-H290</f>
        <v>30000</v>
      </c>
      <c r="H290" s="28"/>
      <c r="I290" s="28"/>
      <c r="J290" s="8">
        <f>SUM(Q290)</f>
        <v>0</v>
      </c>
      <c r="K290" s="9">
        <f>SUM(S290+U290+W290+Y290+AA290)</f>
        <v>30000</v>
      </c>
      <c r="L290" s="28">
        <f>SUM(N290:P290)-M290</f>
        <v>30000</v>
      </c>
      <c r="M290" s="58"/>
      <c r="N290" s="28"/>
      <c r="O290" s="8">
        <f>SUM(R290)</f>
        <v>0</v>
      </c>
      <c r="P290" s="9">
        <f>SUM(T290+V290+X290+Z290+AB290)</f>
        <v>30000</v>
      </c>
      <c r="Q290" s="28"/>
      <c r="R290" s="28"/>
      <c r="S290" s="28"/>
      <c r="T290" s="28"/>
      <c r="U290" s="28">
        <v>30000</v>
      </c>
      <c r="V290" s="28">
        <v>30000</v>
      </c>
      <c r="W290" s="28"/>
      <c r="X290" s="28"/>
      <c r="Y290" s="26"/>
      <c r="Z290" s="26"/>
      <c r="AA290" s="26"/>
      <c r="AB290" s="245"/>
    </row>
    <row r="291" spans="1:28" s="17" customFormat="1" ht="31.5" outlineLevel="1">
      <c r="A291" s="2" t="s">
        <v>55</v>
      </c>
      <c r="B291" s="22" t="s">
        <v>112</v>
      </c>
      <c r="C291" s="85" t="s">
        <v>521</v>
      </c>
      <c r="D291" s="22" t="s">
        <v>28</v>
      </c>
      <c r="E291" s="22">
        <v>310</v>
      </c>
      <c r="F291" s="122"/>
      <c r="G291" s="28">
        <f>SUM(I291:K291)-H291</f>
        <v>10530</v>
      </c>
      <c r="H291" s="28"/>
      <c r="I291" s="28"/>
      <c r="J291" s="8">
        <f>SUM(Q291)</f>
        <v>0</v>
      </c>
      <c r="K291" s="9">
        <f>SUM(S291+U291+W291+Y291+AA291)</f>
        <v>10530</v>
      </c>
      <c r="L291" s="28">
        <f>SUM(N291:P291)-M291</f>
        <v>10530</v>
      </c>
      <c r="M291" s="58"/>
      <c r="N291" s="28"/>
      <c r="O291" s="8">
        <f>SUM(R291)</f>
        <v>0</v>
      </c>
      <c r="P291" s="9">
        <f>SUM(T291+V291+X291+Z291+AB291)</f>
        <v>10530</v>
      </c>
      <c r="Q291" s="69"/>
      <c r="R291" s="69"/>
      <c r="S291" s="69">
        <v>10530</v>
      </c>
      <c r="T291" s="69">
        <v>10530</v>
      </c>
      <c r="U291" s="69"/>
      <c r="V291" s="69"/>
      <c r="W291" s="69"/>
      <c r="X291" s="124"/>
      <c r="Y291" s="28"/>
      <c r="Z291" s="28"/>
      <c r="AA291" s="28"/>
      <c r="AB291" s="28"/>
    </row>
    <row r="292" spans="1:28" s="17" customFormat="1" ht="47.25" outlineLevel="1">
      <c r="A292" s="12" t="s">
        <v>412</v>
      </c>
      <c r="B292" s="22" t="s">
        <v>112</v>
      </c>
      <c r="C292" s="85" t="s">
        <v>521</v>
      </c>
      <c r="D292" s="22" t="s">
        <v>28</v>
      </c>
      <c r="E292" s="86">
        <v>346</v>
      </c>
      <c r="F292" s="87"/>
      <c r="G292" s="28">
        <f>SUM(I292:K292)-H292</f>
        <v>13800</v>
      </c>
      <c r="H292" s="28"/>
      <c r="I292" s="28"/>
      <c r="J292" s="8">
        <f>SUM(Q292)</f>
        <v>0</v>
      </c>
      <c r="K292" s="9">
        <f>SUM(S292+U292+W292+Y292+AA292)</f>
        <v>13800</v>
      </c>
      <c r="L292" s="28">
        <f>SUM(N292:P292)-M292</f>
        <v>13800</v>
      </c>
      <c r="M292" s="58"/>
      <c r="N292" s="28"/>
      <c r="O292" s="8">
        <f>SUM(R292)</f>
        <v>0</v>
      </c>
      <c r="P292" s="9">
        <f>SUM(T292+V292+X292+Z292+AB292)</f>
        <v>13800</v>
      </c>
      <c r="Q292" s="69"/>
      <c r="R292" s="69"/>
      <c r="S292" s="69"/>
      <c r="T292" s="69"/>
      <c r="U292" s="69"/>
      <c r="V292" s="69"/>
      <c r="W292" s="69">
        <v>13800</v>
      </c>
      <c r="X292" s="124">
        <v>13800</v>
      </c>
      <c r="Y292" s="81"/>
      <c r="Z292" s="67"/>
      <c r="AA292" s="67"/>
      <c r="AB292" s="67"/>
    </row>
    <row r="293" spans="1:28" s="4" customFormat="1" ht="47.25" outlineLevel="1">
      <c r="A293" s="13" t="s">
        <v>414</v>
      </c>
      <c r="B293" s="78" t="s">
        <v>112</v>
      </c>
      <c r="C293" s="78" t="s">
        <v>416</v>
      </c>
      <c r="D293" s="78" t="s">
        <v>2</v>
      </c>
      <c r="E293" s="78" t="s">
        <v>2</v>
      </c>
      <c r="F293" s="89"/>
      <c r="G293" s="47">
        <f>SUM(G294)</f>
        <v>20000</v>
      </c>
      <c r="H293" s="47">
        <f t="shared" ref="H293:AB295" si="218">SUM(H294)</f>
        <v>0</v>
      </c>
      <c r="I293" s="47">
        <f t="shared" si="218"/>
        <v>0</v>
      </c>
      <c r="J293" s="47">
        <f t="shared" si="218"/>
        <v>20000</v>
      </c>
      <c r="K293" s="47">
        <f t="shared" si="218"/>
        <v>0</v>
      </c>
      <c r="L293" s="47">
        <f t="shared" si="218"/>
        <v>20000</v>
      </c>
      <c r="M293" s="47">
        <f t="shared" si="218"/>
        <v>0</v>
      </c>
      <c r="N293" s="47">
        <f t="shared" si="218"/>
        <v>0</v>
      </c>
      <c r="O293" s="47">
        <f t="shared" si="218"/>
        <v>20000</v>
      </c>
      <c r="P293" s="47">
        <f t="shared" si="218"/>
        <v>0</v>
      </c>
      <c r="Q293" s="47">
        <f t="shared" si="218"/>
        <v>20000</v>
      </c>
      <c r="R293" s="47">
        <f t="shared" si="218"/>
        <v>20000</v>
      </c>
      <c r="S293" s="47">
        <f t="shared" si="218"/>
        <v>0</v>
      </c>
      <c r="T293" s="47">
        <f t="shared" si="218"/>
        <v>0</v>
      </c>
      <c r="U293" s="47">
        <f t="shared" si="218"/>
        <v>0</v>
      </c>
      <c r="V293" s="47">
        <f t="shared" si="218"/>
        <v>0</v>
      </c>
      <c r="W293" s="47">
        <f t="shared" si="218"/>
        <v>0</v>
      </c>
      <c r="X293" s="90">
        <f t="shared" si="218"/>
        <v>0</v>
      </c>
      <c r="Y293" s="45">
        <f t="shared" si="218"/>
        <v>0</v>
      </c>
      <c r="Z293" s="45">
        <f t="shared" si="218"/>
        <v>0</v>
      </c>
      <c r="AA293" s="45">
        <f t="shared" si="218"/>
        <v>0</v>
      </c>
      <c r="AB293" s="45">
        <f t="shared" si="218"/>
        <v>0</v>
      </c>
    </row>
    <row r="294" spans="1:28" s="17" customFormat="1" ht="47.25" outlineLevel="1">
      <c r="A294" s="12" t="s">
        <v>410</v>
      </c>
      <c r="B294" s="22" t="s">
        <v>112</v>
      </c>
      <c r="C294" s="22" t="s">
        <v>416</v>
      </c>
      <c r="D294" s="22" t="s">
        <v>26</v>
      </c>
      <c r="E294" s="22" t="s">
        <v>2</v>
      </c>
      <c r="F294" s="23"/>
      <c r="G294" s="67">
        <f>SUM(G295)</f>
        <v>20000</v>
      </c>
      <c r="H294" s="67">
        <f t="shared" si="218"/>
        <v>0</v>
      </c>
      <c r="I294" s="67">
        <f t="shared" si="218"/>
        <v>0</v>
      </c>
      <c r="J294" s="67">
        <f t="shared" si="218"/>
        <v>20000</v>
      </c>
      <c r="K294" s="67">
        <f t="shared" si="218"/>
        <v>0</v>
      </c>
      <c r="L294" s="67">
        <f t="shared" si="218"/>
        <v>20000</v>
      </c>
      <c r="M294" s="67">
        <f t="shared" si="218"/>
        <v>0</v>
      </c>
      <c r="N294" s="67">
        <f t="shared" si="218"/>
        <v>0</v>
      </c>
      <c r="O294" s="67">
        <f t="shared" si="218"/>
        <v>20000</v>
      </c>
      <c r="P294" s="67">
        <f t="shared" si="218"/>
        <v>0</v>
      </c>
      <c r="Q294" s="67">
        <f t="shared" si="218"/>
        <v>20000</v>
      </c>
      <c r="R294" s="67">
        <f t="shared" si="218"/>
        <v>20000</v>
      </c>
      <c r="S294" s="67">
        <f t="shared" si="218"/>
        <v>0</v>
      </c>
      <c r="T294" s="67">
        <f t="shared" si="218"/>
        <v>0</v>
      </c>
      <c r="U294" s="67">
        <f t="shared" si="218"/>
        <v>0</v>
      </c>
      <c r="V294" s="67">
        <f t="shared" si="218"/>
        <v>0</v>
      </c>
      <c r="W294" s="67">
        <f t="shared" si="218"/>
        <v>0</v>
      </c>
      <c r="X294" s="24">
        <f t="shared" si="218"/>
        <v>0</v>
      </c>
      <c r="Y294" s="24">
        <f t="shared" si="218"/>
        <v>0</v>
      </c>
      <c r="Z294" s="24">
        <f t="shared" si="218"/>
        <v>0</v>
      </c>
      <c r="AA294" s="24">
        <f t="shared" si="218"/>
        <v>0</v>
      </c>
      <c r="AB294" s="24">
        <f t="shared" si="218"/>
        <v>0</v>
      </c>
    </row>
    <row r="295" spans="1:28" s="17" customFormat="1" ht="31.5" outlineLevel="1">
      <c r="A295" s="12" t="s">
        <v>411</v>
      </c>
      <c r="B295" s="22" t="s">
        <v>112</v>
      </c>
      <c r="C295" s="22" t="s">
        <v>416</v>
      </c>
      <c r="D295" s="22" t="s">
        <v>28</v>
      </c>
      <c r="E295" s="22" t="s">
        <v>2</v>
      </c>
      <c r="F295" s="23"/>
      <c r="G295" s="24">
        <f>SUM(G296)</f>
        <v>20000</v>
      </c>
      <c r="H295" s="24">
        <f t="shared" si="218"/>
        <v>0</v>
      </c>
      <c r="I295" s="24">
        <f t="shared" si="218"/>
        <v>0</v>
      </c>
      <c r="J295" s="24">
        <f t="shared" si="218"/>
        <v>20000</v>
      </c>
      <c r="K295" s="24">
        <f t="shared" si="218"/>
        <v>0</v>
      </c>
      <c r="L295" s="24">
        <f t="shared" si="218"/>
        <v>20000</v>
      </c>
      <c r="M295" s="24">
        <f t="shared" si="218"/>
        <v>0</v>
      </c>
      <c r="N295" s="24">
        <f t="shared" si="218"/>
        <v>0</v>
      </c>
      <c r="O295" s="24">
        <f t="shared" si="218"/>
        <v>20000</v>
      </c>
      <c r="P295" s="24">
        <f t="shared" si="218"/>
        <v>0</v>
      </c>
      <c r="Q295" s="24">
        <f t="shared" si="218"/>
        <v>20000</v>
      </c>
      <c r="R295" s="24">
        <f t="shared" si="218"/>
        <v>20000</v>
      </c>
      <c r="S295" s="24">
        <f t="shared" si="218"/>
        <v>0</v>
      </c>
      <c r="T295" s="24">
        <f t="shared" si="218"/>
        <v>0</v>
      </c>
      <c r="U295" s="24">
        <f t="shared" si="218"/>
        <v>0</v>
      </c>
      <c r="V295" s="24">
        <f t="shared" si="218"/>
        <v>0</v>
      </c>
      <c r="W295" s="24">
        <f t="shared" si="218"/>
        <v>0</v>
      </c>
      <c r="X295" s="24">
        <f t="shared" si="218"/>
        <v>0</v>
      </c>
      <c r="Y295" s="24">
        <f t="shared" si="218"/>
        <v>0</v>
      </c>
      <c r="Z295" s="24">
        <f t="shared" si="218"/>
        <v>0</v>
      </c>
      <c r="AA295" s="24">
        <f t="shared" si="218"/>
        <v>0</v>
      </c>
      <c r="AB295" s="24">
        <f t="shared" si="218"/>
        <v>0</v>
      </c>
    </row>
    <row r="296" spans="1:28" s="17" customFormat="1" ht="47.25" outlineLevel="1">
      <c r="A296" s="12" t="s">
        <v>412</v>
      </c>
      <c r="B296" s="22" t="s">
        <v>112</v>
      </c>
      <c r="C296" s="22" t="s">
        <v>416</v>
      </c>
      <c r="D296" s="22" t="s">
        <v>28</v>
      </c>
      <c r="E296" s="22">
        <v>346</v>
      </c>
      <c r="F296" s="61"/>
      <c r="G296" s="53">
        <f>SUM(I296:K296)-H296</f>
        <v>20000</v>
      </c>
      <c r="H296" s="53"/>
      <c r="I296" s="25"/>
      <c r="J296" s="10">
        <f>SUM(Q296)</f>
        <v>20000</v>
      </c>
      <c r="K296" s="11">
        <f>SUM(S296+U296+W296+Y296+AA296)</f>
        <v>0</v>
      </c>
      <c r="L296" s="54">
        <f>SUM(N296:P296)-M296</f>
        <v>20000</v>
      </c>
      <c r="M296" s="55"/>
      <c r="N296" s="54"/>
      <c r="O296" s="10">
        <f>SUM(R296)</f>
        <v>20000</v>
      </c>
      <c r="P296" s="11">
        <f>SUM(T296+V296+X296+Z296+AB296)</f>
        <v>0</v>
      </c>
      <c r="Q296" s="26">
        <v>20000</v>
      </c>
      <c r="R296" s="26">
        <v>20000</v>
      </c>
      <c r="S296" s="28"/>
      <c r="T296" s="28"/>
      <c r="U296" s="28"/>
      <c r="V296" s="28"/>
      <c r="W296" s="28"/>
      <c r="X296" s="28"/>
      <c r="Y296" s="28"/>
      <c r="Z296" s="28"/>
      <c r="AA296" s="28"/>
      <c r="AB296" s="28"/>
    </row>
    <row r="297" spans="1:28" s="17" customFormat="1" ht="63" outlineLevel="1">
      <c r="A297" s="6" t="s">
        <v>959</v>
      </c>
      <c r="B297" s="48" t="s">
        <v>112</v>
      </c>
      <c r="C297" s="48">
        <v>1430102041</v>
      </c>
      <c r="D297" s="48" t="s">
        <v>2</v>
      </c>
      <c r="E297" s="76" t="s">
        <v>2</v>
      </c>
      <c r="F297" s="64"/>
      <c r="G297" s="51">
        <f>SUM(G298)</f>
        <v>314112</v>
      </c>
      <c r="H297" s="51">
        <f t="shared" ref="H297:AB299" si="219">SUM(H298)</f>
        <v>0</v>
      </c>
      <c r="I297" s="51">
        <f t="shared" si="219"/>
        <v>314112</v>
      </c>
      <c r="J297" s="51">
        <f t="shared" si="219"/>
        <v>0</v>
      </c>
      <c r="K297" s="51">
        <f t="shared" si="219"/>
        <v>0</v>
      </c>
      <c r="L297" s="51">
        <f t="shared" si="219"/>
        <v>96000</v>
      </c>
      <c r="M297" s="51">
        <f t="shared" si="219"/>
        <v>0</v>
      </c>
      <c r="N297" s="51">
        <f t="shared" si="219"/>
        <v>96000</v>
      </c>
      <c r="O297" s="51">
        <f t="shared" si="219"/>
        <v>0</v>
      </c>
      <c r="P297" s="51">
        <f t="shared" si="219"/>
        <v>0</v>
      </c>
      <c r="Q297" s="51">
        <f t="shared" si="219"/>
        <v>0</v>
      </c>
      <c r="R297" s="51">
        <f t="shared" si="219"/>
        <v>0</v>
      </c>
      <c r="S297" s="51">
        <f t="shared" si="219"/>
        <v>0</v>
      </c>
      <c r="T297" s="51">
        <f t="shared" si="219"/>
        <v>0</v>
      </c>
      <c r="U297" s="51">
        <f t="shared" si="219"/>
        <v>0</v>
      </c>
      <c r="V297" s="51">
        <f t="shared" si="219"/>
        <v>0</v>
      </c>
      <c r="W297" s="51">
        <f t="shared" si="219"/>
        <v>0</v>
      </c>
      <c r="X297" s="51">
        <f t="shared" si="219"/>
        <v>0</v>
      </c>
      <c r="Y297" s="51">
        <f t="shared" si="219"/>
        <v>0</v>
      </c>
      <c r="Z297" s="51">
        <f t="shared" si="219"/>
        <v>0</v>
      </c>
      <c r="AA297" s="51">
        <f t="shared" si="219"/>
        <v>0</v>
      </c>
      <c r="AB297" s="51">
        <f t="shared" si="219"/>
        <v>0</v>
      </c>
    </row>
    <row r="298" spans="1:28" s="17" customFormat="1" ht="47.25" outlineLevel="1">
      <c r="A298" s="2" t="s">
        <v>25</v>
      </c>
      <c r="B298" s="23" t="s">
        <v>112</v>
      </c>
      <c r="C298" s="23">
        <v>1430102041</v>
      </c>
      <c r="D298" s="23" t="s">
        <v>26</v>
      </c>
      <c r="E298" s="75" t="s">
        <v>2</v>
      </c>
      <c r="F298" s="64"/>
      <c r="G298" s="28">
        <f>SUM(G299)</f>
        <v>314112</v>
      </c>
      <c r="H298" s="28">
        <f t="shared" si="219"/>
        <v>0</v>
      </c>
      <c r="I298" s="28">
        <f t="shared" si="219"/>
        <v>314112</v>
      </c>
      <c r="J298" s="28">
        <f t="shared" si="219"/>
        <v>0</v>
      </c>
      <c r="K298" s="28">
        <f t="shared" si="219"/>
        <v>0</v>
      </c>
      <c r="L298" s="28">
        <f t="shared" si="219"/>
        <v>96000</v>
      </c>
      <c r="M298" s="28">
        <f t="shared" si="219"/>
        <v>0</v>
      </c>
      <c r="N298" s="28">
        <f t="shared" si="219"/>
        <v>96000</v>
      </c>
      <c r="O298" s="28">
        <f t="shared" si="219"/>
        <v>0</v>
      </c>
      <c r="P298" s="28">
        <f t="shared" si="219"/>
        <v>0</v>
      </c>
      <c r="Q298" s="28">
        <f t="shared" si="219"/>
        <v>0</v>
      </c>
      <c r="R298" s="28">
        <f t="shared" si="219"/>
        <v>0</v>
      </c>
      <c r="S298" s="28">
        <f t="shared" si="219"/>
        <v>0</v>
      </c>
      <c r="T298" s="28">
        <f t="shared" si="219"/>
        <v>0</v>
      </c>
      <c r="U298" s="28">
        <f t="shared" si="219"/>
        <v>0</v>
      </c>
      <c r="V298" s="28">
        <f t="shared" si="219"/>
        <v>0</v>
      </c>
      <c r="W298" s="28">
        <f t="shared" si="219"/>
        <v>0</v>
      </c>
      <c r="X298" s="28">
        <f t="shared" si="219"/>
        <v>0</v>
      </c>
      <c r="Y298" s="28">
        <f t="shared" si="219"/>
        <v>0</v>
      </c>
      <c r="Z298" s="28">
        <f t="shared" si="219"/>
        <v>0</v>
      </c>
      <c r="AA298" s="28">
        <f t="shared" si="219"/>
        <v>0</v>
      </c>
      <c r="AB298" s="28">
        <f t="shared" si="219"/>
        <v>0</v>
      </c>
    </row>
    <row r="299" spans="1:28" s="17" customFormat="1" ht="31.5" outlineLevel="1">
      <c r="A299" s="2" t="s">
        <v>27</v>
      </c>
      <c r="B299" s="23" t="s">
        <v>112</v>
      </c>
      <c r="C299" s="23">
        <v>1430102041</v>
      </c>
      <c r="D299" s="23" t="s">
        <v>28</v>
      </c>
      <c r="E299" s="75" t="s">
        <v>2</v>
      </c>
      <c r="F299" s="64"/>
      <c r="G299" s="28">
        <f>SUM(G300)</f>
        <v>314112</v>
      </c>
      <c r="H299" s="28">
        <f t="shared" si="219"/>
        <v>0</v>
      </c>
      <c r="I299" s="28">
        <f t="shared" si="219"/>
        <v>314112</v>
      </c>
      <c r="J299" s="28">
        <f t="shared" si="219"/>
        <v>0</v>
      </c>
      <c r="K299" s="28">
        <f t="shared" si="219"/>
        <v>0</v>
      </c>
      <c r="L299" s="28">
        <f t="shared" si="219"/>
        <v>96000</v>
      </c>
      <c r="M299" s="28">
        <f t="shared" si="219"/>
        <v>0</v>
      </c>
      <c r="N299" s="28">
        <f t="shared" si="219"/>
        <v>96000</v>
      </c>
      <c r="O299" s="28">
        <f t="shared" si="219"/>
        <v>0</v>
      </c>
      <c r="P299" s="28">
        <f t="shared" si="219"/>
        <v>0</v>
      </c>
      <c r="Q299" s="28">
        <f t="shared" si="219"/>
        <v>0</v>
      </c>
      <c r="R299" s="28">
        <f t="shared" si="219"/>
        <v>0</v>
      </c>
      <c r="S299" s="28">
        <f t="shared" si="219"/>
        <v>0</v>
      </c>
      <c r="T299" s="28">
        <f t="shared" si="219"/>
        <v>0</v>
      </c>
      <c r="U299" s="28">
        <f t="shared" si="219"/>
        <v>0</v>
      </c>
      <c r="V299" s="28">
        <f t="shared" si="219"/>
        <v>0</v>
      </c>
      <c r="W299" s="28">
        <f t="shared" si="219"/>
        <v>0</v>
      </c>
      <c r="X299" s="28">
        <f t="shared" si="219"/>
        <v>0</v>
      </c>
      <c r="Y299" s="28">
        <f t="shared" si="219"/>
        <v>0</v>
      </c>
      <c r="Z299" s="28">
        <f t="shared" si="219"/>
        <v>0</v>
      </c>
      <c r="AA299" s="28">
        <f t="shared" si="219"/>
        <v>0</v>
      </c>
      <c r="AB299" s="28">
        <f t="shared" si="219"/>
        <v>0</v>
      </c>
    </row>
    <row r="300" spans="1:28" s="17" customFormat="1" outlineLevel="1">
      <c r="A300" s="2" t="s">
        <v>37</v>
      </c>
      <c r="B300" s="23" t="s">
        <v>112</v>
      </c>
      <c r="C300" s="23">
        <v>1430102041</v>
      </c>
      <c r="D300" s="23" t="s">
        <v>28</v>
      </c>
      <c r="E300" s="75" t="s">
        <v>38</v>
      </c>
      <c r="F300" s="64"/>
      <c r="G300" s="28">
        <f>SUM(I300:K300)-H300</f>
        <v>314112</v>
      </c>
      <c r="H300" s="28"/>
      <c r="I300" s="28">
        <v>314112</v>
      </c>
      <c r="J300" s="8">
        <f>SUM(Q300)</f>
        <v>0</v>
      </c>
      <c r="K300" s="9">
        <f>SUM(S300+U300+W300+Y300+AA300)</f>
        <v>0</v>
      </c>
      <c r="L300" s="28">
        <f>SUM(N300:P300)-M300</f>
        <v>96000</v>
      </c>
      <c r="M300" s="37"/>
      <c r="N300" s="28">
        <v>96000</v>
      </c>
      <c r="O300" s="8">
        <f>SUM(R300)</f>
        <v>0</v>
      </c>
      <c r="P300" s="9">
        <f>SUM(T300+V300+X300+Z300+AB300)</f>
        <v>0</v>
      </c>
      <c r="Q300" s="28"/>
      <c r="R300" s="28"/>
      <c r="S300" s="28"/>
      <c r="T300" s="28"/>
      <c r="U300" s="28"/>
      <c r="V300" s="28"/>
      <c r="W300" s="28"/>
      <c r="X300" s="28"/>
      <c r="Y300" s="28"/>
      <c r="Z300" s="28"/>
      <c r="AA300" s="28"/>
      <c r="AB300" s="28"/>
    </row>
    <row r="301" spans="1:28" s="7" customFormat="1" ht="47.25" outlineLevel="2">
      <c r="A301" s="6" t="s">
        <v>113</v>
      </c>
      <c r="B301" s="48" t="s">
        <v>112</v>
      </c>
      <c r="C301" s="48" t="s">
        <v>114</v>
      </c>
      <c r="D301" s="48" t="s">
        <v>2</v>
      </c>
      <c r="E301" s="48" t="s">
        <v>2</v>
      </c>
      <c r="F301" s="100"/>
      <c r="G301" s="71">
        <f t="shared" ref="G301:I302" si="220">SUM(G302)</f>
        <v>1540000</v>
      </c>
      <c r="H301" s="71">
        <f t="shared" si="220"/>
        <v>0</v>
      </c>
      <c r="I301" s="72">
        <f t="shared" si="220"/>
        <v>1540000</v>
      </c>
      <c r="J301" s="72">
        <f t="shared" ref="J301:AB302" si="221">SUM(J302)</f>
        <v>0</v>
      </c>
      <c r="K301" s="72">
        <f t="shared" si="221"/>
        <v>0</v>
      </c>
      <c r="L301" s="72">
        <f t="shared" si="221"/>
        <v>1362596</v>
      </c>
      <c r="M301" s="72">
        <f t="shared" si="221"/>
        <v>0</v>
      </c>
      <c r="N301" s="72">
        <f t="shared" si="221"/>
        <v>1362596</v>
      </c>
      <c r="O301" s="96">
        <f t="shared" si="221"/>
        <v>0</v>
      </c>
      <c r="P301" s="96">
        <f t="shared" si="221"/>
        <v>0</v>
      </c>
      <c r="Q301" s="96">
        <f t="shared" si="221"/>
        <v>0</v>
      </c>
      <c r="R301" s="96">
        <f t="shared" si="221"/>
        <v>0</v>
      </c>
      <c r="S301" s="96">
        <f t="shared" si="221"/>
        <v>0</v>
      </c>
      <c r="T301" s="96">
        <f t="shared" si="221"/>
        <v>0</v>
      </c>
      <c r="U301" s="96">
        <f t="shared" si="221"/>
        <v>0</v>
      </c>
      <c r="V301" s="51">
        <f t="shared" si="221"/>
        <v>0</v>
      </c>
      <c r="W301" s="51">
        <f t="shared" si="221"/>
        <v>0</v>
      </c>
      <c r="X301" s="51">
        <f t="shared" si="221"/>
        <v>0</v>
      </c>
      <c r="Y301" s="51">
        <f t="shared" si="221"/>
        <v>0</v>
      </c>
      <c r="Z301" s="51">
        <f t="shared" si="221"/>
        <v>0</v>
      </c>
      <c r="AA301" s="51">
        <f t="shared" si="221"/>
        <v>0</v>
      </c>
      <c r="AB301" s="51">
        <f t="shared" si="221"/>
        <v>0</v>
      </c>
    </row>
    <row r="302" spans="1:28" ht="47.25" outlineLevel="3">
      <c r="A302" s="2" t="s">
        <v>25</v>
      </c>
      <c r="B302" s="23" t="s">
        <v>112</v>
      </c>
      <c r="C302" s="23" t="s">
        <v>114</v>
      </c>
      <c r="D302" s="23" t="s">
        <v>26</v>
      </c>
      <c r="E302" s="23" t="s">
        <v>2</v>
      </c>
      <c r="F302" s="23"/>
      <c r="G302" s="24">
        <f t="shared" si="220"/>
        <v>1540000</v>
      </c>
      <c r="H302" s="24">
        <f t="shared" si="220"/>
        <v>0</v>
      </c>
      <c r="I302" s="35">
        <f t="shared" si="220"/>
        <v>1540000</v>
      </c>
      <c r="J302" s="35">
        <f t="shared" si="221"/>
        <v>0</v>
      </c>
      <c r="K302" s="35">
        <f t="shared" si="221"/>
        <v>0</v>
      </c>
      <c r="L302" s="35">
        <f t="shared" si="221"/>
        <v>1362596</v>
      </c>
      <c r="M302" s="35">
        <f t="shared" si="221"/>
        <v>0</v>
      </c>
      <c r="N302" s="35">
        <f t="shared" si="221"/>
        <v>1362596</v>
      </c>
      <c r="O302" s="28">
        <f t="shared" si="221"/>
        <v>0</v>
      </c>
      <c r="P302" s="28">
        <f t="shared" si="221"/>
        <v>0</v>
      </c>
      <c r="Q302" s="28">
        <f t="shared" si="221"/>
        <v>0</v>
      </c>
      <c r="R302" s="28">
        <f t="shared" si="221"/>
        <v>0</v>
      </c>
      <c r="S302" s="28">
        <f t="shared" si="221"/>
        <v>0</v>
      </c>
      <c r="T302" s="28">
        <f t="shared" si="221"/>
        <v>0</v>
      </c>
      <c r="U302" s="28">
        <f t="shared" si="221"/>
        <v>0</v>
      </c>
      <c r="V302" s="28">
        <f t="shared" si="221"/>
        <v>0</v>
      </c>
      <c r="W302" s="28">
        <f t="shared" si="221"/>
        <v>0</v>
      </c>
      <c r="X302" s="28">
        <f t="shared" si="221"/>
        <v>0</v>
      </c>
      <c r="Y302" s="28">
        <f t="shared" si="221"/>
        <v>0</v>
      </c>
      <c r="Z302" s="28">
        <f t="shared" si="221"/>
        <v>0</v>
      </c>
      <c r="AA302" s="28">
        <f t="shared" si="221"/>
        <v>0</v>
      </c>
      <c r="AB302" s="28">
        <f t="shared" si="221"/>
        <v>0</v>
      </c>
    </row>
    <row r="303" spans="1:28" ht="31.5" outlineLevel="4">
      <c r="A303" s="2" t="s">
        <v>27</v>
      </c>
      <c r="B303" s="23" t="s">
        <v>112</v>
      </c>
      <c r="C303" s="23" t="s">
        <v>114</v>
      </c>
      <c r="D303" s="23" t="s">
        <v>28</v>
      </c>
      <c r="E303" s="23" t="s">
        <v>2</v>
      </c>
      <c r="F303" s="23"/>
      <c r="G303" s="24">
        <f>SUM(G304:G306)</f>
        <v>1540000</v>
      </c>
      <c r="H303" s="24">
        <f t="shared" ref="H303:AB303" si="222">SUM(H304:H306)</f>
        <v>0</v>
      </c>
      <c r="I303" s="24">
        <f t="shared" si="222"/>
        <v>1540000</v>
      </c>
      <c r="J303" s="24">
        <f t="shared" si="222"/>
        <v>0</v>
      </c>
      <c r="K303" s="24">
        <f t="shared" si="222"/>
        <v>0</v>
      </c>
      <c r="L303" s="24">
        <f t="shared" si="222"/>
        <v>1362596</v>
      </c>
      <c r="M303" s="24">
        <f t="shared" si="222"/>
        <v>0</v>
      </c>
      <c r="N303" s="24">
        <f t="shared" si="222"/>
        <v>1362596</v>
      </c>
      <c r="O303" s="24">
        <f t="shared" si="222"/>
        <v>0</v>
      </c>
      <c r="P303" s="24">
        <f t="shared" si="222"/>
        <v>0</v>
      </c>
      <c r="Q303" s="24">
        <f t="shared" si="222"/>
        <v>0</v>
      </c>
      <c r="R303" s="24">
        <f t="shared" si="222"/>
        <v>0</v>
      </c>
      <c r="S303" s="24">
        <f t="shared" si="222"/>
        <v>0</v>
      </c>
      <c r="T303" s="24">
        <f t="shared" si="222"/>
        <v>0</v>
      </c>
      <c r="U303" s="24">
        <f t="shared" si="222"/>
        <v>0</v>
      </c>
      <c r="V303" s="24">
        <f t="shared" si="222"/>
        <v>0</v>
      </c>
      <c r="W303" s="24">
        <f t="shared" si="222"/>
        <v>0</v>
      </c>
      <c r="X303" s="24">
        <f t="shared" si="222"/>
        <v>0</v>
      </c>
      <c r="Y303" s="24">
        <f t="shared" si="222"/>
        <v>0</v>
      </c>
      <c r="Z303" s="24">
        <f t="shared" si="222"/>
        <v>0</v>
      </c>
      <c r="AA303" s="24">
        <f t="shared" si="222"/>
        <v>0</v>
      </c>
      <c r="AB303" s="24">
        <f t="shared" si="222"/>
        <v>0</v>
      </c>
    </row>
    <row r="304" spans="1:28" ht="31.5" outlineLevel="4">
      <c r="A304" s="2" t="s">
        <v>960</v>
      </c>
      <c r="B304" s="23" t="s">
        <v>112</v>
      </c>
      <c r="C304" s="23" t="s">
        <v>114</v>
      </c>
      <c r="D304" s="23" t="s">
        <v>28</v>
      </c>
      <c r="E304" s="23">
        <v>225</v>
      </c>
      <c r="F304" s="23"/>
      <c r="G304" s="24">
        <f>SUM(I304:K304)-H304</f>
        <v>1419180</v>
      </c>
      <c r="H304" s="24"/>
      <c r="I304" s="35">
        <v>1419180</v>
      </c>
      <c r="J304" s="8">
        <f>SUM(Q304)</f>
        <v>0</v>
      </c>
      <c r="K304" s="9">
        <f>SUM(S304+U304+W304+Y304+AA304)</f>
        <v>0</v>
      </c>
      <c r="L304" s="36">
        <f>SUM(N304:P304)-M304</f>
        <v>1241776</v>
      </c>
      <c r="M304" s="37"/>
      <c r="N304" s="36">
        <v>1241776</v>
      </c>
      <c r="O304" s="8">
        <f>SUM(R304)</f>
        <v>0</v>
      </c>
      <c r="P304" s="9">
        <f>SUM(T304+V304+X304+Z304+AB304)</f>
        <v>0</v>
      </c>
      <c r="Q304" s="28"/>
      <c r="R304" s="28"/>
      <c r="S304" s="28"/>
      <c r="T304" s="28"/>
      <c r="U304" s="28"/>
      <c r="V304" s="28"/>
      <c r="W304" s="28"/>
      <c r="X304" s="28"/>
      <c r="Y304" s="28"/>
      <c r="Z304" s="28"/>
      <c r="AA304" s="28"/>
      <c r="AB304" s="28"/>
    </row>
    <row r="305" spans="1:28" outlineLevel="5">
      <c r="A305" s="2" t="s">
        <v>37</v>
      </c>
      <c r="B305" s="23" t="s">
        <v>112</v>
      </c>
      <c r="C305" s="23" t="s">
        <v>114</v>
      </c>
      <c r="D305" s="23" t="s">
        <v>28</v>
      </c>
      <c r="E305" s="23" t="s">
        <v>38</v>
      </c>
      <c r="F305" s="23"/>
      <c r="G305" s="24">
        <f>SUM(I305:K305)-H305</f>
        <v>37900</v>
      </c>
      <c r="H305" s="24"/>
      <c r="I305" s="35">
        <v>37900</v>
      </c>
      <c r="J305" s="8">
        <f>SUM(Q305)</f>
        <v>0</v>
      </c>
      <c r="K305" s="9">
        <f>SUM(S305+U305+W305+Y305+AA305)</f>
        <v>0</v>
      </c>
      <c r="L305" s="36">
        <f>SUM(N305:P305)-M305</f>
        <v>37900</v>
      </c>
      <c r="M305" s="37"/>
      <c r="N305" s="36">
        <v>37900</v>
      </c>
      <c r="O305" s="8">
        <f>SUM(R305)</f>
        <v>0</v>
      </c>
      <c r="P305" s="9">
        <f>SUM(T305+V305+X305+Z305+AB305)</f>
        <v>0</v>
      </c>
      <c r="Q305" s="9"/>
      <c r="R305" s="9"/>
      <c r="S305" s="9"/>
      <c r="T305" s="9"/>
      <c r="U305" s="9"/>
      <c r="V305" s="9"/>
      <c r="W305" s="9"/>
      <c r="X305" s="9"/>
      <c r="Y305" s="9"/>
      <c r="Z305" s="9"/>
      <c r="AA305" s="9"/>
      <c r="AB305" s="9"/>
    </row>
    <row r="306" spans="1:28" ht="47.25" outlineLevel="5">
      <c r="A306" s="12" t="s">
        <v>412</v>
      </c>
      <c r="B306" s="23" t="s">
        <v>112</v>
      </c>
      <c r="C306" s="23" t="s">
        <v>114</v>
      </c>
      <c r="D306" s="23" t="s">
        <v>28</v>
      </c>
      <c r="E306" s="23">
        <v>346</v>
      </c>
      <c r="F306" s="23"/>
      <c r="G306" s="24">
        <f>SUM(I306:K306)-H306</f>
        <v>82920</v>
      </c>
      <c r="H306" s="24"/>
      <c r="I306" s="35">
        <v>82920</v>
      </c>
      <c r="J306" s="8">
        <f>SUM(Q306)</f>
        <v>0</v>
      </c>
      <c r="K306" s="9">
        <f>SUM(S306+U306+W306+Y306+AA306)</f>
        <v>0</v>
      </c>
      <c r="L306" s="36">
        <f>SUM(N306:P306)-M306</f>
        <v>82920</v>
      </c>
      <c r="M306" s="37"/>
      <c r="N306" s="36">
        <v>82920</v>
      </c>
      <c r="O306" s="8">
        <f>SUM(R306)</f>
        <v>0</v>
      </c>
      <c r="P306" s="9">
        <f>SUM(T306+V306+X306+Z306+AB306)</f>
        <v>0</v>
      </c>
      <c r="Q306" s="9"/>
      <c r="R306" s="9"/>
      <c r="S306" s="9"/>
      <c r="T306" s="9"/>
      <c r="U306" s="9"/>
      <c r="V306" s="9"/>
      <c r="W306" s="9"/>
      <c r="X306" s="9"/>
      <c r="Y306" s="9"/>
      <c r="Z306" s="9"/>
      <c r="AA306" s="9"/>
      <c r="AB306" s="9"/>
    </row>
    <row r="307" spans="1:28" s="7" customFormat="1" ht="63" outlineLevel="2">
      <c r="A307" s="6" t="s">
        <v>961</v>
      </c>
      <c r="B307" s="48" t="s">
        <v>112</v>
      </c>
      <c r="C307" s="48">
        <v>1430102044</v>
      </c>
      <c r="D307" s="48" t="s">
        <v>2</v>
      </c>
      <c r="E307" s="48" t="s">
        <v>2</v>
      </c>
      <c r="F307" s="48"/>
      <c r="G307" s="49">
        <f t="shared" ref="G307:I308" si="223">SUM(G308)</f>
        <v>69800</v>
      </c>
      <c r="H307" s="49">
        <f t="shared" si="223"/>
        <v>0</v>
      </c>
      <c r="I307" s="50">
        <f t="shared" si="223"/>
        <v>69800</v>
      </c>
      <c r="J307" s="50">
        <f t="shared" ref="J307:AB308" si="224">SUM(J308)</f>
        <v>0</v>
      </c>
      <c r="K307" s="50">
        <f t="shared" si="224"/>
        <v>0</v>
      </c>
      <c r="L307" s="50">
        <f t="shared" si="224"/>
        <v>69800</v>
      </c>
      <c r="M307" s="50">
        <f t="shared" si="224"/>
        <v>0</v>
      </c>
      <c r="N307" s="50">
        <f t="shared" si="224"/>
        <v>69800</v>
      </c>
      <c r="O307" s="51">
        <f t="shared" si="224"/>
        <v>0</v>
      </c>
      <c r="P307" s="51">
        <f t="shared" si="224"/>
        <v>0</v>
      </c>
      <c r="Q307" s="51">
        <f t="shared" si="224"/>
        <v>0</v>
      </c>
      <c r="R307" s="51">
        <f t="shared" si="224"/>
        <v>0</v>
      </c>
      <c r="S307" s="51">
        <f t="shared" si="224"/>
        <v>0</v>
      </c>
      <c r="T307" s="51">
        <f t="shared" si="224"/>
        <v>0</v>
      </c>
      <c r="U307" s="51">
        <f t="shared" si="224"/>
        <v>0</v>
      </c>
      <c r="V307" s="51">
        <f t="shared" si="224"/>
        <v>0</v>
      </c>
      <c r="W307" s="51">
        <f t="shared" si="224"/>
        <v>0</v>
      </c>
      <c r="X307" s="51">
        <f t="shared" si="224"/>
        <v>0</v>
      </c>
      <c r="Y307" s="51">
        <f t="shared" si="224"/>
        <v>0</v>
      </c>
      <c r="Z307" s="51">
        <f t="shared" si="224"/>
        <v>0</v>
      </c>
      <c r="AA307" s="51">
        <f t="shared" si="224"/>
        <v>0</v>
      </c>
      <c r="AB307" s="51">
        <f t="shared" si="224"/>
        <v>0</v>
      </c>
    </row>
    <row r="308" spans="1:28" ht="47.25" outlineLevel="3">
      <c r="A308" s="2" t="s">
        <v>25</v>
      </c>
      <c r="B308" s="23" t="s">
        <v>112</v>
      </c>
      <c r="C308" s="23">
        <v>1430102044</v>
      </c>
      <c r="D308" s="23" t="s">
        <v>26</v>
      </c>
      <c r="E308" s="23" t="s">
        <v>2</v>
      </c>
      <c r="F308" s="23"/>
      <c r="G308" s="24">
        <f t="shared" si="223"/>
        <v>69800</v>
      </c>
      <c r="H308" s="24">
        <f t="shared" si="223"/>
        <v>0</v>
      </c>
      <c r="I308" s="35">
        <f t="shared" si="223"/>
        <v>69800</v>
      </c>
      <c r="J308" s="35">
        <f t="shared" si="224"/>
        <v>0</v>
      </c>
      <c r="K308" s="35">
        <f t="shared" si="224"/>
        <v>0</v>
      </c>
      <c r="L308" s="35">
        <f t="shared" si="224"/>
        <v>69800</v>
      </c>
      <c r="M308" s="35">
        <f t="shared" si="224"/>
        <v>0</v>
      </c>
      <c r="N308" s="35">
        <f t="shared" si="224"/>
        <v>69800</v>
      </c>
      <c r="O308" s="28">
        <f t="shared" si="224"/>
        <v>0</v>
      </c>
      <c r="P308" s="28">
        <f t="shared" si="224"/>
        <v>0</v>
      </c>
      <c r="Q308" s="28">
        <f t="shared" si="224"/>
        <v>0</v>
      </c>
      <c r="R308" s="28">
        <f t="shared" si="224"/>
        <v>0</v>
      </c>
      <c r="S308" s="28">
        <f t="shared" si="224"/>
        <v>0</v>
      </c>
      <c r="T308" s="28">
        <f t="shared" si="224"/>
        <v>0</v>
      </c>
      <c r="U308" s="28">
        <f t="shared" si="224"/>
        <v>0</v>
      </c>
      <c r="V308" s="28">
        <f t="shared" si="224"/>
        <v>0</v>
      </c>
      <c r="W308" s="28">
        <f t="shared" si="224"/>
        <v>0</v>
      </c>
      <c r="X308" s="28">
        <f t="shared" si="224"/>
        <v>0</v>
      </c>
      <c r="Y308" s="28">
        <f t="shared" si="224"/>
        <v>0</v>
      </c>
      <c r="Z308" s="28">
        <f t="shared" si="224"/>
        <v>0</v>
      </c>
      <c r="AA308" s="28">
        <f t="shared" si="224"/>
        <v>0</v>
      </c>
      <c r="AB308" s="28">
        <f t="shared" si="224"/>
        <v>0</v>
      </c>
    </row>
    <row r="309" spans="1:28" ht="31.5" outlineLevel="4">
      <c r="A309" s="2" t="s">
        <v>27</v>
      </c>
      <c r="B309" s="23" t="s">
        <v>112</v>
      </c>
      <c r="C309" s="23">
        <v>1430102044</v>
      </c>
      <c r="D309" s="23" t="s">
        <v>28</v>
      </c>
      <c r="E309" s="23" t="s">
        <v>2</v>
      </c>
      <c r="F309" s="23"/>
      <c r="G309" s="24">
        <f>SUM(G310:G311)</f>
        <v>69800</v>
      </c>
      <c r="H309" s="24">
        <f t="shared" ref="H309:AB309" si="225">SUM(H310:H311)</f>
        <v>0</v>
      </c>
      <c r="I309" s="24">
        <f t="shared" si="225"/>
        <v>69800</v>
      </c>
      <c r="J309" s="24">
        <f t="shared" si="225"/>
        <v>0</v>
      </c>
      <c r="K309" s="24">
        <f t="shared" si="225"/>
        <v>0</v>
      </c>
      <c r="L309" s="24">
        <f t="shared" si="225"/>
        <v>69800</v>
      </c>
      <c r="M309" s="24">
        <f t="shared" si="225"/>
        <v>0</v>
      </c>
      <c r="N309" s="24">
        <f t="shared" si="225"/>
        <v>69800</v>
      </c>
      <c r="O309" s="24">
        <f t="shared" si="225"/>
        <v>0</v>
      </c>
      <c r="P309" s="24">
        <f t="shared" si="225"/>
        <v>0</v>
      </c>
      <c r="Q309" s="24">
        <f t="shared" si="225"/>
        <v>0</v>
      </c>
      <c r="R309" s="24">
        <f t="shared" si="225"/>
        <v>0</v>
      </c>
      <c r="S309" s="24">
        <f t="shared" si="225"/>
        <v>0</v>
      </c>
      <c r="T309" s="24">
        <f t="shared" si="225"/>
        <v>0</v>
      </c>
      <c r="U309" s="24">
        <f t="shared" si="225"/>
        <v>0</v>
      </c>
      <c r="V309" s="24">
        <f t="shared" si="225"/>
        <v>0</v>
      </c>
      <c r="W309" s="24">
        <f t="shared" si="225"/>
        <v>0</v>
      </c>
      <c r="X309" s="24">
        <f t="shared" si="225"/>
        <v>0</v>
      </c>
      <c r="Y309" s="24">
        <f t="shared" si="225"/>
        <v>0</v>
      </c>
      <c r="Z309" s="24">
        <f t="shared" si="225"/>
        <v>0</v>
      </c>
      <c r="AA309" s="24">
        <f t="shared" si="225"/>
        <v>0</v>
      </c>
      <c r="AB309" s="24">
        <f t="shared" si="225"/>
        <v>0</v>
      </c>
    </row>
    <row r="310" spans="1:28" outlineLevel="5">
      <c r="A310" s="2" t="s">
        <v>37</v>
      </c>
      <c r="B310" s="23" t="s">
        <v>112</v>
      </c>
      <c r="C310" s="23">
        <v>1430102044</v>
      </c>
      <c r="D310" s="23" t="s">
        <v>28</v>
      </c>
      <c r="E310" s="23" t="s">
        <v>38</v>
      </c>
      <c r="F310" s="23"/>
      <c r="G310" s="24">
        <f>SUM(I310:K310)-H310</f>
        <v>28300</v>
      </c>
      <c r="H310" s="24"/>
      <c r="I310" s="35">
        <v>28300</v>
      </c>
      <c r="J310" s="8">
        <f>SUM(Q310)</f>
        <v>0</v>
      </c>
      <c r="K310" s="9">
        <f>SUM(S310+U310+W310+Y310+AA310)</f>
        <v>0</v>
      </c>
      <c r="L310" s="36">
        <f>SUM(N310:P310)-M310</f>
        <v>28300</v>
      </c>
      <c r="M310" s="37"/>
      <c r="N310" s="36">
        <v>28300</v>
      </c>
      <c r="O310" s="8">
        <f>SUM(R310)</f>
        <v>0</v>
      </c>
      <c r="P310" s="9">
        <f>SUM(T310+V310+X310+Z310+AB310)</f>
        <v>0</v>
      </c>
      <c r="Q310" s="9"/>
      <c r="R310" s="9"/>
      <c r="S310" s="9"/>
      <c r="T310" s="9"/>
      <c r="U310" s="9"/>
      <c r="V310" s="9"/>
      <c r="W310" s="9"/>
      <c r="X310" s="9"/>
      <c r="Y310" s="9"/>
      <c r="Z310" s="9"/>
      <c r="AA310" s="9"/>
      <c r="AB310" s="9"/>
    </row>
    <row r="311" spans="1:28" ht="31.5" outlineLevel="5">
      <c r="A311" s="2" t="s">
        <v>55</v>
      </c>
      <c r="B311" s="23" t="s">
        <v>112</v>
      </c>
      <c r="C311" s="23">
        <v>1430102044</v>
      </c>
      <c r="D311" s="23" t="s">
        <v>28</v>
      </c>
      <c r="E311" s="23">
        <v>310</v>
      </c>
      <c r="F311" s="23"/>
      <c r="G311" s="24">
        <f>SUM(I311:K311)-H311</f>
        <v>41500</v>
      </c>
      <c r="H311" s="24"/>
      <c r="I311" s="35">
        <v>41500</v>
      </c>
      <c r="J311" s="8">
        <f>SUM(Q311)</f>
        <v>0</v>
      </c>
      <c r="K311" s="9">
        <f>SUM(S311+U311+W311+Y311+AA311)</f>
        <v>0</v>
      </c>
      <c r="L311" s="36">
        <f>SUM(N311:P311)-M311</f>
        <v>41500</v>
      </c>
      <c r="M311" s="37"/>
      <c r="N311" s="36">
        <v>41500</v>
      </c>
      <c r="O311" s="8">
        <f>SUM(R311)</f>
        <v>0</v>
      </c>
      <c r="P311" s="9">
        <f>SUM(T311+V311+X311+Z311+AB311)</f>
        <v>0</v>
      </c>
      <c r="Q311" s="9"/>
      <c r="R311" s="9"/>
      <c r="S311" s="9"/>
      <c r="T311" s="9"/>
      <c r="U311" s="9"/>
      <c r="V311" s="9"/>
      <c r="W311" s="9"/>
      <c r="X311" s="9"/>
      <c r="Y311" s="9"/>
      <c r="Z311" s="9"/>
      <c r="AA311" s="9"/>
      <c r="AB311" s="9"/>
    </row>
    <row r="312" spans="1:28" s="4" customFormat="1" ht="47.25" outlineLevel="1">
      <c r="A312" s="5" t="s">
        <v>116</v>
      </c>
      <c r="B312" s="44" t="s">
        <v>117</v>
      </c>
      <c r="C312" s="44" t="s">
        <v>4</v>
      </c>
      <c r="D312" s="44" t="s">
        <v>2</v>
      </c>
      <c r="E312" s="44" t="s">
        <v>2</v>
      </c>
      <c r="F312" s="44"/>
      <c r="G312" s="45">
        <f t="shared" ref="G312:AB312" si="226">SUM(G313+G319)</f>
        <v>174120</v>
      </c>
      <c r="H312" s="45">
        <f t="shared" si="226"/>
        <v>100000</v>
      </c>
      <c r="I312" s="45">
        <f t="shared" si="226"/>
        <v>174120</v>
      </c>
      <c r="J312" s="45">
        <f t="shared" si="226"/>
        <v>100000</v>
      </c>
      <c r="K312" s="45">
        <f t="shared" si="226"/>
        <v>0</v>
      </c>
      <c r="L312" s="45">
        <f t="shared" si="226"/>
        <v>174120</v>
      </c>
      <c r="M312" s="45">
        <f t="shared" si="226"/>
        <v>100000</v>
      </c>
      <c r="N312" s="45">
        <f t="shared" si="226"/>
        <v>174120</v>
      </c>
      <c r="O312" s="45">
        <f t="shared" si="226"/>
        <v>100000</v>
      </c>
      <c r="P312" s="45">
        <f t="shared" si="226"/>
        <v>0</v>
      </c>
      <c r="Q312" s="45">
        <f t="shared" si="226"/>
        <v>100000</v>
      </c>
      <c r="R312" s="45">
        <f t="shared" si="226"/>
        <v>100000</v>
      </c>
      <c r="S312" s="45">
        <f t="shared" si="226"/>
        <v>0</v>
      </c>
      <c r="T312" s="45">
        <f t="shared" si="226"/>
        <v>0</v>
      </c>
      <c r="U312" s="45">
        <f t="shared" si="226"/>
        <v>0</v>
      </c>
      <c r="V312" s="45">
        <f t="shared" si="226"/>
        <v>0</v>
      </c>
      <c r="W312" s="45">
        <f t="shared" si="226"/>
        <v>0</v>
      </c>
      <c r="X312" s="45">
        <f t="shared" si="226"/>
        <v>0</v>
      </c>
      <c r="Y312" s="45">
        <f t="shared" si="226"/>
        <v>0</v>
      </c>
      <c r="Z312" s="45">
        <f t="shared" si="226"/>
        <v>0</v>
      </c>
      <c r="AA312" s="45">
        <f t="shared" si="226"/>
        <v>0</v>
      </c>
      <c r="AB312" s="45">
        <f t="shared" si="226"/>
        <v>0</v>
      </c>
    </row>
    <row r="313" spans="1:28" s="7" customFormat="1" ht="47.25" outlineLevel="2">
      <c r="A313" s="6" t="s">
        <v>118</v>
      </c>
      <c r="B313" s="48" t="s">
        <v>117</v>
      </c>
      <c r="C313" s="48" t="s">
        <v>119</v>
      </c>
      <c r="D313" s="48" t="s">
        <v>2</v>
      </c>
      <c r="E313" s="48" t="s">
        <v>2</v>
      </c>
      <c r="F313" s="48"/>
      <c r="G313" s="49">
        <f t="shared" ref="G313:AB313" si="227">SUM(G314+G324)</f>
        <v>100000</v>
      </c>
      <c r="H313" s="49">
        <f t="shared" si="227"/>
        <v>100000</v>
      </c>
      <c r="I313" s="49">
        <f t="shared" si="227"/>
        <v>100000</v>
      </c>
      <c r="J313" s="49">
        <f t="shared" si="227"/>
        <v>100000</v>
      </c>
      <c r="K313" s="49">
        <f t="shared" si="227"/>
        <v>0</v>
      </c>
      <c r="L313" s="49">
        <f t="shared" si="227"/>
        <v>100000</v>
      </c>
      <c r="M313" s="49">
        <f t="shared" si="227"/>
        <v>100000</v>
      </c>
      <c r="N313" s="49">
        <f t="shared" si="227"/>
        <v>100000</v>
      </c>
      <c r="O313" s="49">
        <f t="shared" si="227"/>
        <v>100000</v>
      </c>
      <c r="P313" s="49">
        <f t="shared" si="227"/>
        <v>0</v>
      </c>
      <c r="Q313" s="49">
        <f t="shared" si="227"/>
        <v>100000</v>
      </c>
      <c r="R313" s="49">
        <f t="shared" si="227"/>
        <v>100000</v>
      </c>
      <c r="S313" s="49">
        <f t="shared" si="227"/>
        <v>0</v>
      </c>
      <c r="T313" s="49">
        <f t="shared" si="227"/>
        <v>0</v>
      </c>
      <c r="U313" s="49">
        <f t="shared" si="227"/>
        <v>0</v>
      </c>
      <c r="V313" s="49">
        <f t="shared" si="227"/>
        <v>0</v>
      </c>
      <c r="W313" s="49">
        <f t="shared" si="227"/>
        <v>0</v>
      </c>
      <c r="X313" s="49">
        <f t="shared" si="227"/>
        <v>0</v>
      </c>
      <c r="Y313" s="49">
        <f t="shared" si="227"/>
        <v>0</v>
      </c>
      <c r="Z313" s="49">
        <f t="shared" si="227"/>
        <v>0</v>
      </c>
      <c r="AA313" s="49">
        <f t="shared" si="227"/>
        <v>0</v>
      </c>
      <c r="AB313" s="49">
        <f t="shared" si="227"/>
        <v>0</v>
      </c>
    </row>
    <row r="314" spans="1:28" ht="47.25" outlineLevel="3">
      <c r="A314" s="2" t="s">
        <v>25</v>
      </c>
      <c r="B314" s="23" t="s">
        <v>117</v>
      </c>
      <c r="C314" s="23" t="s">
        <v>119</v>
      </c>
      <c r="D314" s="23" t="s">
        <v>26</v>
      </c>
      <c r="E314" s="23" t="s">
        <v>2</v>
      </c>
      <c r="F314" s="23"/>
      <c r="G314" s="24">
        <f>SUM(G315)</f>
        <v>100000</v>
      </c>
      <c r="H314" s="24">
        <f>SUM(H315)</f>
        <v>0</v>
      </c>
      <c r="I314" s="35">
        <f>SUM(I315)</f>
        <v>100000</v>
      </c>
      <c r="J314" s="35">
        <f t="shared" ref="J314:AB314" si="228">SUM(J315)</f>
        <v>0</v>
      </c>
      <c r="K314" s="35">
        <f t="shared" si="228"/>
        <v>0</v>
      </c>
      <c r="L314" s="35">
        <f t="shared" si="228"/>
        <v>100000</v>
      </c>
      <c r="M314" s="35">
        <f t="shared" si="228"/>
        <v>0</v>
      </c>
      <c r="N314" s="35">
        <f t="shared" si="228"/>
        <v>100000</v>
      </c>
      <c r="O314" s="28">
        <f t="shared" si="228"/>
        <v>0</v>
      </c>
      <c r="P314" s="28">
        <f t="shared" si="228"/>
        <v>0</v>
      </c>
      <c r="Q314" s="28">
        <f t="shared" si="228"/>
        <v>0</v>
      </c>
      <c r="R314" s="28">
        <f t="shared" si="228"/>
        <v>0</v>
      </c>
      <c r="S314" s="28">
        <f t="shared" si="228"/>
        <v>0</v>
      </c>
      <c r="T314" s="28">
        <f t="shared" si="228"/>
        <v>0</v>
      </c>
      <c r="U314" s="28">
        <f t="shared" si="228"/>
        <v>0</v>
      </c>
      <c r="V314" s="28">
        <f t="shared" si="228"/>
        <v>0</v>
      </c>
      <c r="W314" s="28">
        <f t="shared" si="228"/>
        <v>0</v>
      </c>
      <c r="X314" s="28">
        <f t="shared" si="228"/>
        <v>0</v>
      </c>
      <c r="Y314" s="28">
        <f t="shared" si="228"/>
        <v>0</v>
      </c>
      <c r="Z314" s="28">
        <f t="shared" si="228"/>
        <v>0</v>
      </c>
      <c r="AA314" s="28">
        <f t="shared" si="228"/>
        <v>0</v>
      </c>
      <c r="AB314" s="28">
        <f t="shared" si="228"/>
        <v>0</v>
      </c>
    </row>
    <row r="315" spans="1:28" ht="31.5" outlineLevel="4">
      <c r="A315" s="2" t="s">
        <v>27</v>
      </c>
      <c r="B315" s="23" t="s">
        <v>117</v>
      </c>
      <c r="C315" s="23" t="s">
        <v>119</v>
      </c>
      <c r="D315" s="23" t="s">
        <v>28</v>
      </c>
      <c r="E315" s="23" t="s">
        <v>2</v>
      </c>
      <c r="F315" s="23"/>
      <c r="G315" s="24">
        <f t="shared" ref="G315:AB315" si="229">SUM(G316:G318)</f>
        <v>100000</v>
      </c>
      <c r="H315" s="24">
        <f t="shared" si="229"/>
        <v>0</v>
      </c>
      <c r="I315" s="35">
        <f t="shared" si="229"/>
        <v>100000</v>
      </c>
      <c r="J315" s="35">
        <f t="shared" si="229"/>
        <v>0</v>
      </c>
      <c r="K315" s="35">
        <f t="shared" si="229"/>
        <v>0</v>
      </c>
      <c r="L315" s="35">
        <f t="shared" si="229"/>
        <v>100000</v>
      </c>
      <c r="M315" s="35">
        <f t="shared" si="229"/>
        <v>0</v>
      </c>
      <c r="N315" s="35">
        <f t="shared" si="229"/>
        <v>100000</v>
      </c>
      <c r="O315" s="28">
        <f t="shared" si="229"/>
        <v>0</v>
      </c>
      <c r="P315" s="28">
        <f t="shared" si="229"/>
        <v>0</v>
      </c>
      <c r="Q315" s="28">
        <f t="shared" si="229"/>
        <v>0</v>
      </c>
      <c r="R315" s="28">
        <f t="shared" si="229"/>
        <v>0</v>
      </c>
      <c r="S315" s="28">
        <f t="shared" si="229"/>
        <v>0</v>
      </c>
      <c r="T315" s="28">
        <f t="shared" si="229"/>
        <v>0</v>
      </c>
      <c r="U315" s="28">
        <f t="shared" si="229"/>
        <v>0</v>
      </c>
      <c r="V315" s="28">
        <f t="shared" si="229"/>
        <v>0</v>
      </c>
      <c r="W315" s="28">
        <f t="shared" si="229"/>
        <v>0</v>
      </c>
      <c r="X315" s="28">
        <f t="shared" si="229"/>
        <v>0</v>
      </c>
      <c r="Y315" s="28">
        <f t="shared" si="229"/>
        <v>0</v>
      </c>
      <c r="Z315" s="28">
        <f t="shared" si="229"/>
        <v>0</v>
      </c>
      <c r="AA315" s="28">
        <f t="shared" si="229"/>
        <v>0</v>
      </c>
      <c r="AB315" s="28">
        <f t="shared" si="229"/>
        <v>0</v>
      </c>
    </row>
    <row r="316" spans="1:28" outlineLevel="5">
      <c r="A316" s="2" t="s">
        <v>37</v>
      </c>
      <c r="B316" s="23" t="s">
        <v>117</v>
      </c>
      <c r="C316" s="23" t="s">
        <v>119</v>
      </c>
      <c r="D316" s="23" t="s">
        <v>28</v>
      </c>
      <c r="E316" s="23" t="s">
        <v>38</v>
      </c>
      <c r="F316" s="23"/>
      <c r="G316" s="24">
        <f>SUM(I316:K316)-H316</f>
        <v>68800</v>
      </c>
      <c r="H316" s="24"/>
      <c r="I316" s="35">
        <v>68800</v>
      </c>
      <c r="J316" s="8">
        <f>SUM(Q316)</f>
        <v>0</v>
      </c>
      <c r="K316" s="9">
        <f>SUM(S316+U316+W316+Y316+AA316)</f>
        <v>0</v>
      </c>
      <c r="L316" s="36">
        <f>SUM(N316:P316)-M316</f>
        <v>68800</v>
      </c>
      <c r="M316" s="37"/>
      <c r="N316" s="36">
        <v>68800</v>
      </c>
      <c r="O316" s="8">
        <f>SUM(R316)</f>
        <v>0</v>
      </c>
      <c r="P316" s="9">
        <f>SUM(T316+V316+X316+Z316+AB316)</f>
        <v>0</v>
      </c>
      <c r="Q316" s="9"/>
      <c r="R316" s="9"/>
      <c r="S316" s="9"/>
      <c r="T316" s="9"/>
      <c r="U316" s="9"/>
      <c r="V316" s="9"/>
      <c r="W316" s="9"/>
      <c r="X316" s="9"/>
      <c r="Y316" s="9"/>
      <c r="Z316" s="9"/>
      <c r="AA316" s="9"/>
      <c r="AB316" s="9"/>
    </row>
    <row r="317" spans="1:28" ht="31.5" outlineLevel="5">
      <c r="A317" s="2" t="s">
        <v>55</v>
      </c>
      <c r="B317" s="23" t="s">
        <v>117</v>
      </c>
      <c r="C317" s="23" t="s">
        <v>119</v>
      </c>
      <c r="D317" s="23" t="s">
        <v>28</v>
      </c>
      <c r="E317" s="23" t="s">
        <v>56</v>
      </c>
      <c r="F317" s="23"/>
      <c r="G317" s="24">
        <f>SUM(I317:K317)-H317</f>
        <v>16000</v>
      </c>
      <c r="H317" s="24"/>
      <c r="I317" s="35">
        <v>16000</v>
      </c>
      <c r="J317" s="8">
        <f>SUM(Q317)</f>
        <v>0</v>
      </c>
      <c r="K317" s="9">
        <f>SUM(S317+U317+W317+Y317+AA317)</f>
        <v>0</v>
      </c>
      <c r="L317" s="36">
        <f>SUM(N317:P317)-M317</f>
        <v>16000</v>
      </c>
      <c r="M317" s="37"/>
      <c r="N317" s="36">
        <v>16000</v>
      </c>
      <c r="O317" s="8">
        <f>SUM(R317)</f>
        <v>0</v>
      </c>
      <c r="P317" s="9">
        <f>SUM(T317+V317+X317+Z317+AB317)</f>
        <v>0</v>
      </c>
      <c r="Q317" s="9"/>
      <c r="R317" s="9"/>
      <c r="S317" s="9"/>
      <c r="T317" s="9"/>
      <c r="U317" s="9"/>
      <c r="V317" s="9"/>
      <c r="W317" s="9"/>
      <c r="X317" s="9"/>
      <c r="Y317" s="9"/>
      <c r="Z317" s="9"/>
      <c r="AA317" s="9"/>
      <c r="AB317" s="9"/>
    </row>
    <row r="318" spans="1:28" ht="47.25" outlineLevel="5">
      <c r="A318" s="2" t="s">
        <v>103</v>
      </c>
      <c r="B318" s="23" t="s">
        <v>117</v>
      </c>
      <c r="C318" s="23" t="s">
        <v>119</v>
      </c>
      <c r="D318" s="23" t="s">
        <v>28</v>
      </c>
      <c r="E318" s="23" t="s">
        <v>104</v>
      </c>
      <c r="F318" s="23"/>
      <c r="G318" s="24">
        <f>SUM(I318:K318)-H318</f>
        <v>15200</v>
      </c>
      <c r="H318" s="53"/>
      <c r="I318" s="25">
        <v>15200</v>
      </c>
      <c r="J318" s="10">
        <f>SUM(Q318)</f>
        <v>0</v>
      </c>
      <c r="K318" s="11">
        <f>SUM(S318+U318+W318+Y318+AA318)</f>
        <v>0</v>
      </c>
      <c r="L318" s="54">
        <f>SUM(N318:P318)-M318</f>
        <v>15200</v>
      </c>
      <c r="M318" s="55"/>
      <c r="N318" s="54">
        <v>15200</v>
      </c>
      <c r="O318" s="10">
        <f>SUM(R318)</f>
        <v>0</v>
      </c>
      <c r="P318" s="11">
        <f>SUM(T318+V318+X318+Z318+AB318)</f>
        <v>0</v>
      </c>
      <c r="Q318" s="11"/>
      <c r="R318" s="11"/>
      <c r="S318" s="11"/>
      <c r="T318" s="11"/>
      <c r="U318" s="11"/>
      <c r="V318" s="11"/>
      <c r="W318" s="11"/>
      <c r="X318" s="11"/>
      <c r="Y318" s="11"/>
      <c r="Z318" s="11"/>
      <c r="AA318" s="11"/>
      <c r="AB318" s="11"/>
    </row>
    <row r="319" spans="1:28" s="7" customFormat="1" ht="31.5" outlineLevel="5">
      <c r="A319" s="6" t="s">
        <v>963</v>
      </c>
      <c r="B319" s="48" t="s">
        <v>117</v>
      </c>
      <c r="C319" s="59" t="s">
        <v>962</v>
      </c>
      <c r="D319" s="48" t="s">
        <v>2</v>
      </c>
      <c r="E319" s="48" t="s">
        <v>2</v>
      </c>
      <c r="F319" s="48"/>
      <c r="G319" s="50">
        <f>SUM(G320)</f>
        <v>74120</v>
      </c>
      <c r="H319" s="50">
        <f t="shared" ref="H319:AB320" si="230">SUM(H320)</f>
        <v>0</v>
      </c>
      <c r="I319" s="50">
        <f t="shared" si="230"/>
        <v>74120</v>
      </c>
      <c r="J319" s="50">
        <f t="shared" si="230"/>
        <v>0</v>
      </c>
      <c r="K319" s="50">
        <f t="shared" si="230"/>
        <v>0</v>
      </c>
      <c r="L319" s="50">
        <f t="shared" si="230"/>
        <v>74120</v>
      </c>
      <c r="M319" s="50">
        <f t="shared" si="230"/>
        <v>0</v>
      </c>
      <c r="N319" s="50">
        <f t="shared" si="230"/>
        <v>74120</v>
      </c>
      <c r="O319" s="50">
        <f t="shared" si="230"/>
        <v>0</v>
      </c>
      <c r="P319" s="50">
        <f t="shared" si="230"/>
        <v>0</v>
      </c>
      <c r="Q319" s="50">
        <f t="shared" si="230"/>
        <v>0</v>
      </c>
      <c r="R319" s="50">
        <f t="shared" si="230"/>
        <v>0</v>
      </c>
      <c r="S319" s="50">
        <f t="shared" si="230"/>
        <v>0</v>
      </c>
      <c r="T319" s="50">
        <f t="shared" si="230"/>
        <v>0</v>
      </c>
      <c r="U319" s="50">
        <f t="shared" si="230"/>
        <v>0</v>
      </c>
      <c r="V319" s="50">
        <f t="shared" si="230"/>
        <v>0</v>
      </c>
      <c r="W319" s="50">
        <f t="shared" si="230"/>
        <v>0</v>
      </c>
      <c r="X319" s="50">
        <f t="shared" si="230"/>
        <v>0</v>
      </c>
      <c r="Y319" s="50">
        <f t="shared" si="230"/>
        <v>0</v>
      </c>
      <c r="Z319" s="50">
        <f t="shared" si="230"/>
        <v>0</v>
      </c>
      <c r="AA319" s="50">
        <f t="shared" si="230"/>
        <v>0</v>
      </c>
      <c r="AB319" s="50">
        <f t="shared" si="230"/>
        <v>0</v>
      </c>
    </row>
    <row r="320" spans="1:28" ht="47.25" outlineLevel="5">
      <c r="A320" s="2" t="s">
        <v>25</v>
      </c>
      <c r="B320" s="23" t="s">
        <v>117</v>
      </c>
      <c r="C320" s="60" t="s">
        <v>962</v>
      </c>
      <c r="D320" s="23" t="s">
        <v>26</v>
      </c>
      <c r="E320" s="23" t="s">
        <v>2</v>
      </c>
      <c r="F320" s="23"/>
      <c r="G320" s="35">
        <f>SUM(G321)</f>
        <v>74120</v>
      </c>
      <c r="H320" s="35">
        <f t="shared" si="230"/>
        <v>0</v>
      </c>
      <c r="I320" s="35">
        <f t="shared" si="230"/>
        <v>74120</v>
      </c>
      <c r="J320" s="35">
        <f t="shared" si="230"/>
        <v>0</v>
      </c>
      <c r="K320" s="35">
        <f t="shared" si="230"/>
        <v>0</v>
      </c>
      <c r="L320" s="35">
        <f t="shared" si="230"/>
        <v>74120</v>
      </c>
      <c r="M320" s="35">
        <f t="shared" si="230"/>
        <v>0</v>
      </c>
      <c r="N320" s="35">
        <f t="shared" si="230"/>
        <v>74120</v>
      </c>
      <c r="O320" s="35">
        <f t="shared" si="230"/>
        <v>0</v>
      </c>
      <c r="P320" s="35">
        <f t="shared" si="230"/>
        <v>0</v>
      </c>
      <c r="Q320" s="35">
        <f t="shared" si="230"/>
        <v>0</v>
      </c>
      <c r="R320" s="35">
        <f t="shared" si="230"/>
        <v>0</v>
      </c>
      <c r="S320" s="35">
        <f t="shared" si="230"/>
        <v>0</v>
      </c>
      <c r="T320" s="35">
        <f t="shared" si="230"/>
        <v>0</v>
      </c>
      <c r="U320" s="35">
        <f t="shared" si="230"/>
        <v>0</v>
      </c>
      <c r="V320" s="35">
        <f t="shared" si="230"/>
        <v>0</v>
      </c>
      <c r="W320" s="35">
        <f t="shared" si="230"/>
        <v>0</v>
      </c>
      <c r="X320" s="35">
        <f t="shared" si="230"/>
        <v>0</v>
      </c>
      <c r="Y320" s="35">
        <f t="shared" si="230"/>
        <v>0</v>
      </c>
      <c r="Z320" s="35">
        <f t="shared" si="230"/>
        <v>0</v>
      </c>
      <c r="AA320" s="35">
        <f t="shared" si="230"/>
        <v>0</v>
      </c>
      <c r="AB320" s="35">
        <f t="shared" si="230"/>
        <v>0</v>
      </c>
    </row>
    <row r="321" spans="1:28" ht="31.5" outlineLevel="5">
      <c r="A321" s="2" t="s">
        <v>27</v>
      </c>
      <c r="B321" s="23" t="s">
        <v>117</v>
      </c>
      <c r="C321" s="60" t="s">
        <v>962</v>
      </c>
      <c r="D321" s="23" t="s">
        <v>28</v>
      </c>
      <c r="E321" s="23" t="s">
        <v>2</v>
      </c>
      <c r="F321" s="23"/>
      <c r="G321" s="35">
        <f>SUM(G322:G323)</f>
        <v>74120</v>
      </c>
      <c r="H321" s="35">
        <f t="shared" ref="H321:AB321" si="231">SUM(H322:H323)</f>
        <v>0</v>
      </c>
      <c r="I321" s="35">
        <f t="shared" si="231"/>
        <v>74120</v>
      </c>
      <c r="J321" s="35">
        <f t="shared" si="231"/>
        <v>0</v>
      </c>
      <c r="K321" s="35">
        <f t="shared" si="231"/>
        <v>0</v>
      </c>
      <c r="L321" s="35">
        <f t="shared" si="231"/>
        <v>74120</v>
      </c>
      <c r="M321" s="35">
        <f t="shared" si="231"/>
        <v>0</v>
      </c>
      <c r="N321" s="35">
        <f t="shared" si="231"/>
        <v>74120</v>
      </c>
      <c r="O321" s="35">
        <f t="shared" si="231"/>
        <v>0</v>
      </c>
      <c r="P321" s="35">
        <f t="shared" si="231"/>
        <v>0</v>
      </c>
      <c r="Q321" s="35">
        <f t="shared" si="231"/>
        <v>0</v>
      </c>
      <c r="R321" s="35">
        <f t="shared" si="231"/>
        <v>0</v>
      </c>
      <c r="S321" s="35">
        <f t="shared" si="231"/>
        <v>0</v>
      </c>
      <c r="T321" s="35">
        <f t="shared" si="231"/>
        <v>0</v>
      </c>
      <c r="U321" s="35">
        <f t="shared" si="231"/>
        <v>0</v>
      </c>
      <c r="V321" s="35">
        <f t="shared" si="231"/>
        <v>0</v>
      </c>
      <c r="W321" s="35">
        <f t="shared" si="231"/>
        <v>0</v>
      </c>
      <c r="X321" s="35">
        <f t="shared" si="231"/>
        <v>0</v>
      </c>
      <c r="Y321" s="35">
        <f t="shared" si="231"/>
        <v>0</v>
      </c>
      <c r="Z321" s="35">
        <f t="shared" si="231"/>
        <v>0</v>
      </c>
      <c r="AA321" s="35">
        <f t="shared" si="231"/>
        <v>0</v>
      </c>
      <c r="AB321" s="35">
        <f t="shared" si="231"/>
        <v>0</v>
      </c>
    </row>
    <row r="322" spans="1:28" outlineLevel="5">
      <c r="A322" s="2" t="s">
        <v>29</v>
      </c>
      <c r="B322" s="23" t="s">
        <v>117</v>
      </c>
      <c r="C322" s="60" t="s">
        <v>962</v>
      </c>
      <c r="D322" s="23" t="s">
        <v>28</v>
      </c>
      <c r="E322" s="23" t="s">
        <v>30</v>
      </c>
      <c r="F322" s="23"/>
      <c r="G322" s="53">
        <f t="shared" ref="G322:G323" si="232">SUM(I322:K322)-H322</f>
        <v>33120</v>
      </c>
      <c r="H322" s="53"/>
      <c r="I322" s="25">
        <v>33120</v>
      </c>
      <c r="J322" s="10">
        <f t="shared" ref="J322:J323" si="233">SUM(Q322)</f>
        <v>0</v>
      </c>
      <c r="K322" s="11">
        <f t="shared" ref="K322:K323" si="234">SUM(S322+U322+W322+Y322+AA322)</f>
        <v>0</v>
      </c>
      <c r="L322" s="54">
        <f t="shared" ref="L322:L323" si="235">SUM(N322:P322)-M322</f>
        <v>33120</v>
      </c>
      <c r="M322" s="55"/>
      <c r="N322" s="54">
        <v>33120</v>
      </c>
      <c r="O322" s="10">
        <f t="shared" ref="O322:O323" si="236">SUM(R322)</f>
        <v>0</v>
      </c>
      <c r="P322" s="11">
        <f t="shared" ref="P322:P323" si="237">SUM(T322+V322+X322+Z322+AB322)</f>
        <v>0</v>
      </c>
      <c r="Q322" s="11"/>
      <c r="R322" s="11"/>
      <c r="S322" s="11"/>
      <c r="T322" s="9"/>
      <c r="U322" s="9"/>
      <c r="V322" s="9"/>
      <c r="W322" s="9"/>
      <c r="X322" s="9"/>
      <c r="Y322" s="9"/>
      <c r="Z322" s="9"/>
      <c r="AA322" s="9"/>
      <c r="AB322" s="9"/>
    </row>
    <row r="323" spans="1:28" outlineLevel="5">
      <c r="A323" s="2" t="s">
        <v>37</v>
      </c>
      <c r="B323" s="23" t="s">
        <v>117</v>
      </c>
      <c r="C323" s="60" t="s">
        <v>962</v>
      </c>
      <c r="D323" s="23" t="s">
        <v>28</v>
      </c>
      <c r="E323" s="23" t="s">
        <v>38</v>
      </c>
      <c r="F323" s="75"/>
      <c r="G323" s="28">
        <f t="shared" si="232"/>
        <v>41000</v>
      </c>
      <c r="H323" s="28"/>
      <c r="I323" s="28">
        <v>41000</v>
      </c>
      <c r="J323" s="8">
        <f t="shared" si="233"/>
        <v>0</v>
      </c>
      <c r="K323" s="9">
        <f t="shared" si="234"/>
        <v>0</v>
      </c>
      <c r="L323" s="28">
        <f t="shared" si="235"/>
        <v>41000</v>
      </c>
      <c r="M323" s="37"/>
      <c r="N323" s="28">
        <v>41000</v>
      </c>
      <c r="O323" s="8">
        <f t="shared" si="236"/>
        <v>0</v>
      </c>
      <c r="P323" s="9">
        <f t="shared" si="237"/>
        <v>0</v>
      </c>
      <c r="Q323" s="9"/>
      <c r="R323" s="9"/>
      <c r="S323" s="9"/>
      <c r="T323" s="32"/>
      <c r="U323" s="9"/>
      <c r="V323" s="9"/>
      <c r="W323" s="9"/>
      <c r="X323" s="9"/>
      <c r="Y323" s="9"/>
      <c r="Z323" s="9"/>
      <c r="AA323" s="9"/>
      <c r="AB323" s="9"/>
    </row>
    <row r="324" spans="1:28" outlineLevel="5">
      <c r="A324" s="12" t="s">
        <v>418</v>
      </c>
      <c r="B324" s="22" t="s">
        <v>117</v>
      </c>
      <c r="C324" s="22" t="s">
        <v>417</v>
      </c>
      <c r="D324" s="22" t="s">
        <v>139</v>
      </c>
      <c r="E324" s="22" t="s">
        <v>2</v>
      </c>
      <c r="F324" s="75"/>
      <c r="G324" s="28">
        <f>SUM(G325)</f>
        <v>0</v>
      </c>
      <c r="H324" s="28">
        <f t="shared" ref="H324:AB325" si="238">SUM(H325)</f>
        <v>100000</v>
      </c>
      <c r="I324" s="28">
        <f t="shared" si="238"/>
        <v>0</v>
      </c>
      <c r="J324" s="28">
        <f t="shared" si="238"/>
        <v>100000</v>
      </c>
      <c r="K324" s="28">
        <f t="shared" si="238"/>
        <v>0</v>
      </c>
      <c r="L324" s="28">
        <f t="shared" si="238"/>
        <v>0</v>
      </c>
      <c r="M324" s="28">
        <f t="shared" si="238"/>
        <v>100000</v>
      </c>
      <c r="N324" s="28">
        <f t="shared" si="238"/>
        <v>0</v>
      </c>
      <c r="O324" s="28">
        <f t="shared" si="238"/>
        <v>100000</v>
      </c>
      <c r="P324" s="28">
        <f t="shared" si="238"/>
        <v>0</v>
      </c>
      <c r="Q324" s="28">
        <f t="shared" si="238"/>
        <v>100000</v>
      </c>
      <c r="R324" s="28">
        <f t="shared" si="238"/>
        <v>100000</v>
      </c>
      <c r="S324" s="28">
        <f t="shared" si="238"/>
        <v>0</v>
      </c>
      <c r="T324" s="81">
        <f t="shared" si="238"/>
        <v>0</v>
      </c>
      <c r="U324" s="67">
        <f t="shared" si="238"/>
        <v>0</v>
      </c>
      <c r="V324" s="67">
        <f t="shared" si="238"/>
        <v>0</v>
      </c>
      <c r="W324" s="67">
        <f t="shared" si="238"/>
        <v>0</v>
      </c>
      <c r="X324" s="67">
        <f t="shared" si="238"/>
        <v>0</v>
      </c>
      <c r="Y324" s="67">
        <f t="shared" si="238"/>
        <v>0</v>
      </c>
      <c r="Z324" s="67">
        <f t="shared" si="238"/>
        <v>0</v>
      </c>
      <c r="AA324" s="67">
        <f t="shared" si="238"/>
        <v>0</v>
      </c>
      <c r="AB324" s="93">
        <f t="shared" si="238"/>
        <v>0</v>
      </c>
    </row>
    <row r="325" spans="1:28" ht="31.5" outlineLevel="5">
      <c r="A325" s="12" t="s">
        <v>419</v>
      </c>
      <c r="B325" s="22" t="s">
        <v>117</v>
      </c>
      <c r="C325" s="22" t="s">
        <v>417</v>
      </c>
      <c r="D325" s="22" t="s">
        <v>141</v>
      </c>
      <c r="E325" s="22" t="s">
        <v>2</v>
      </c>
      <c r="F325" s="23"/>
      <c r="G325" s="68">
        <f>SUM(G326)</f>
        <v>0</v>
      </c>
      <c r="H325" s="68">
        <f t="shared" si="238"/>
        <v>100000</v>
      </c>
      <c r="I325" s="68">
        <f t="shared" si="238"/>
        <v>0</v>
      </c>
      <c r="J325" s="68">
        <f t="shared" si="238"/>
        <v>100000</v>
      </c>
      <c r="K325" s="68">
        <f t="shared" si="238"/>
        <v>0</v>
      </c>
      <c r="L325" s="68">
        <f t="shared" si="238"/>
        <v>0</v>
      </c>
      <c r="M325" s="68">
        <f t="shared" si="238"/>
        <v>100000</v>
      </c>
      <c r="N325" s="68">
        <f t="shared" si="238"/>
        <v>0</v>
      </c>
      <c r="O325" s="68">
        <f t="shared" si="238"/>
        <v>100000</v>
      </c>
      <c r="P325" s="68">
        <f t="shared" si="238"/>
        <v>0</v>
      </c>
      <c r="Q325" s="68">
        <f t="shared" si="238"/>
        <v>100000</v>
      </c>
      <c r="R325" s="68">
        <f t="shared" si="238"/>
        <v>100000</v>
      </c>
      <c r="S325" s="68">
        <f t="shared" si="238"/>
        <v>0</v>
      </c>
      <c r="T325" s="35">
        <f t="shared" si="238"/>
        <v>0</v>
      </c>
      <c r="U325" s="35">
        <f t="shared" si="238"/>
        <v>0</v>
      </c>
      <c r="V325" s="35">
        <f t="shared" si="238"/>
        <v>0</v>
      </c>
      <c r="W325" s="35">
        <f t="shared" si="238"/>
        <v>0</v>
      </c>
      <c r="X325" s="35">
        <f t="shared" si="238"/>
        <v>0</v>
      </c>
      <c r="Y325" s="35">
        <f t="shared" si="238"/>
        <v>0</v>
      </c>
      <c r="Z325" s="35">
        <f t="shared" si="238"/>
        <v>0</v>
      </c>
      <c r="AA325" s="35">
        <f t="shared" si="238"/>
        <v>0</v>
      </c>
      <c r="AB325" s="28">
        <f t="shared" si="238"/>
        <v>0</v>
      </c>
    </row>
    <row r="326" spans="1:28" ht="47.25" outlineLevel="5">
      <c r="A326" s="12" t="s">
        <v>420</v>
      </c>
      <c r="B326" s="22" t="s">
        <v>117</v>
      </c>
      <c r="C326" s="22" t="s">
        <v>417</v>
      </c>
      <c r="D326" s="22" t="s">
        <v>141</v>
      </c>
      <c r="E326" s="22" t="s">
        <v>143</v>
      </c>
      <c r="F326" s="23"/>
      <c r="G326" s="35">
        <f>SUM(I326:K326)-H326</f>
        <v>0</v>
      </c>
      <c r="H326" s="28">
        <v>100000</v>
      </c>
      <c r="I326" s="28"/>
      <c r="J326" s="8">
        <f>SUM(Q326)</f>
        <v>100000</v>
      </c>
      <c r="K326" s="9">
        <f>SUM(S326+U326+W326+Y326+AA326)</f>
        <v>0</v>
      </c>
      <c r="L326" s="28">
        <f>SUM(N326:P326)-M326</f>
        <v>0</v>
      </c>
      <c r="M326" s="28">
        <v>100000</v>
      </c>
      <c r="N326" s="28"/>
      <c r="O326" s="8">
        <f>SUM(R326)</f>
        <v>100000</v>
      </c>
      <c r="P326" s="9">
        <f>SUM(T326+V326+X326+Z326+AB326)</f>
        <v>0</v>
      </c>
      <c r="Q326" s="9">
        <v>100000</v>
      </c>
      <c r="R326" s="9">
        <v>100000</v>
      </c>
      <c r="S326" s="9"/>
      <c r="T326" s="9"/>
      <c r="U326" s="9"/>
      <c r="V326" s="9"/>
      <c r="W326" s="9"/>
      <c r="X326" s="9"/>
      <c r="Y326" s="9"/>
      <c r="Z326" s="9"/>
      <c r="AA326" s="9"/>
      <c r="AB326" s="9"/>
    </row>
    <row r="327" spans="1:28" s="4" customFormat="1" ht="31.5">
      <c r="A327" s="3" t="s">
        <v>120</v>
      </c>
      <c r="B327" s="40" t="s">
        <v>121</v>
      </c>
      <c r="C327" s="40" t="s">
        <v>4</v>
      </c>
      <c r="D327" s="40" t="s">
        <v>2</v>
      </c>
      <c r="E327" s="40" t="s">
        <v>2</v>
      </c>
      <c r="F327" s="40"/>
      <c r="G327" s="42">
        <f t="shared" ref="G327:AB327" si="239">SUM(G328+G337+G358+G418)</f>
        <v>88925912.780000001</v>
      </c>
      <c r="H327" s="43">
        <f t="shared" si="239"/>
        <v>4509699.87</v>
      </c>
      <c r="I327" s="43">
        <f t="shared" si="239"/>
        <v>23856331.27</v>
      </c>
      <c r="J327" s="43">
        <f t="shared" si="239"/>
        <v>65144581.509999998</v>
      </c>
      <c r="K327" s="43">
        <f t="shared" si="239"/>
        <v>4434699.87</v>
      </c>
      <c r="L327" s="43">
        <f t="shared" si="239"/>
        <v>82468269.170000002</v>
      </c>
      <c r="M327" s="43">
        <f t="shared" si="239"/>
        <v>4509535.45</v>
      </c>
      <c r="N327" s="43">
        <f t="shared" si="239"/>
        <v>22122714.68</v>
      </c>
      <c r="O327" s="43">
        <f t="shared" si="239"/>
        <v>60420554.489999995</v>
      </c>
      <c r="P327" s="43">
        <f t="shared" si="239"/>
        <v>4434535.45</v>
      </c>
      <c r="Q327" s="43">
        <f t="shared" si="239"/>
        <v>65144581.509999998</v>
      </c>
      <c r="R327" s="43">
        <f t="shared" si="239"/>
        <v>60420554.489999995</v>
      </c>
      <c r="S327" s="43">
        <f t="shared" si="239"/>
        <v>1200023.42</v>
      </c>
      <c r="T327" s="43">
        <f t="shared" si="239"/>
        <v>1199859</v>
      </c>
      <c r="U327" s="43">
        <f t="shared" si="239"/>
        <v>1337229.17</v>
      </c>
      <c r="V327" s="43">
        <f t="shared" si="239"/>
        <v>1337229.17</v>
      </c>
      <c r="W327" s="43">
        <f t="shared" si="239"/>
        <v>1897447.28</v>
      </c>
      <c r="X327" s="43">
        <f t="shared" si="239"/>
        <v>1897447.28</v>
      </c>
      <c r="Y327" s="43">
        <f t="shared" si="239"/>
        <v>0</v>
      </c>
      <c r="Z327" s="43">
        <f t="shared" si="239"/>
        <v>0</v>
      </c>
      <c r="AA327" s="43">
        <f t="shared" si="239"/>
        <v>0</v>
      </c>
      <c r="AB327" s="43">
        <f t="shared" si="239"/>
        <v>0</v>
      </c>
    </row>
    <row r="328" spans="1:28" s="4" customFormat="1" ht="31.5" outlineLevel="1">
      <c r="A328" s="5" t="s">
        <v>122</v>
      </c>
      <c r="B328" s="44" t="s">
        <v>123</v>
      </c>
      <c r="C328" s="44" t="s">
        <v>4</v>
      </c>
      <c r="D328" s="44" t="s">
        <v>2</v>
      </c>
      <c r="E328" s="44" t="s">
        <v>2</v>
      </c>
      <c r="F328" s="44"/>
      <c r="G328" s="45">
        <f>SUM(G329+G333)</f>
        <v>119358.3</v>
      </c>
      <c r="H328" s="56">
        <f>SUM(H329+H333)</f>
        <v>0</v>
      </c>
      <c r="I328" s="56">
        <f t="shared" ref="I328:AB328" si="240">SUM(I329+I333)</f>
        <v>119358.3</v>
      </c>
      <c r="J328" s="56">
        <f t="shared" si="240"/>
        <v>0</v>
      </c>
      <c r="K328" s="56">
        <f t="shared" si="240"/>
        <v>0</v>
      </c>
      <c r="L328" s="56">
        <f t="shared" si="240"/>
        <v>29991.73</v>
      </c>
      <c r="M328" s="56">
        <f t="shared" si="240"/>
        <v>0</v>
      </c>
      <c r="N328" s="57">
        <f t="shared" si="240"/>
        <v>29991.73</v>
      </c>
      <c r="O328" s="47">
        <f t="shared" si="240"/>
        <v>0</v>
      </c>
      <c r="P328" s="47">
        <f t="shared" si="240"/>
        <v>0</v>
      </c>
      <c r="Q328" s="47">
        <f t="shared" si="240"/>
        <v>0</v>
      </c>
      <c r="R328" s="47">
        <f t="shared" si="240"/>
        <v>0</v>
      </c>
      <c r="S328" s="47">
        <f t="shared" si="240"/>
        <v>0</v>
      </c>
      <c r="T328" s="47">
        <f t="shared" si="240"/>
        <v>0</v>
      </c>
      <c r="U328" s="47">
        <f t="shared" si="240"/>
        <v>0</v>
      </c>
      <c r="V328" s="47">
        <f t="shared" si="240"/>
        <v>0</v>
      </c>
      <c r="W328" s="47">
        <f t="shared" si="240"/>
        <v>0</v>
      </c>
      <c r="X328" s="47">
        <f t="shared" si="240"/>
        <v>0</v>
      </c>
      <c r="Y328" s="47">
        <f t="shared" si="240"/>
        <v>0</v>
      </c>
      <c r="Z328" s="47">
        <f t="shared" si="240"/>
        <v>0</v>
      </c>
      <c r="AA328" s="47">
        <f t="shared" si="240"/>
        <v>0</v>
      </c>
      <c r="AB328" s="47">
        <f t="shared" si="240"/>
        <v>0</v>
      </c>
    </row>
    <row r="329" spans="1:28" s="7" customFormat="1" ht="110.25" outlineLevel="2">
      <c r="A329" s="6" t="s">
        <v>124</v>
      </c>
      <c r="B329" s="48" t="s">
        <v>123</v>
      </c>
      <c r="C329" s="48" t="s">
        <v>125</v>
      </c>
      <c r="D329" s="48" t="s">
        <v>2</v>
      </c>
      <c r="E329" s="48" t="s">
        <v>2</v>
      </c>
      <c r="F329" s="48"/>
      <c r="G329" s="49">
        <f t="shared" ref="G329:W329" si="241">SUM(G330)</f>
        <v>71976</v>
      </c>
      <c r="H329" s="49">
        <f t="shared" si="241"/>
        <v>0</v>
      </c>
      <c r="I329" s="49">
        <f t="shared" si="241"/>
        <v>71976</v>
      </c>
      <c r="J329" s="49">
        <f t="shared" si="241"/>
        <v>0</v>
      </c>
      <c r="K329" s="49">
        <f t="shared" si="241"/>
        <v>0</v>
      </c>
      <c r="L329" s="49">
        <f t="shared" si="241"/>
        <v>0</v>
      </c>
      <c r="M329" s="49">
        <f t="shared" si="241"/>
        <v>0</v>
      </c>
      <c r="N329" s="50">
        <f t="shared" si="241"/>
        <v>0</v>
      </c>
      <c r="O329" s="51">
        <f t="shared" si="241"/>
        <v>0</v>
      </c>
      <c r="P329" s="51">
        <f t="shared" si="241"/>
        <v>0</v>
      </c>
      <c r="Q329" s="51">
        <f t="shared" si="241"/>
        <v>0</v>
      </c>
      <c r="R329" s="51">
        <f t="shared" si="241"/>
        <v>0</v>
      </c>
      <c r="S329" s="51">
        <f t="shared" si="241"/>
        <v>0</v>
      </c>
      <c r="T329" s="51">
        <f t="shared" si="241"/>
        <v>0</v>
      </c>
      <c r="U329" s="51">
        <f t="shared" si="241"/>
        <v>0</v>
      </c>
      <c r="V329" s="51">
        <f t="shared" si="241"/>
        <v>0</v>
      </c>
      <c r="W329" s="51">
        <f t="shared" si="241"/>
        <v>0</v>
      </c>
      <c r="X329" s="51">
        <f t="shared" ref="I329:AB331" si="242">SUM(X330)</f>
        <v>0</v>
      </c>
      <c r="Y329" s="51">
        <f t="shared" si="242"/>
        <v>0</v>
      </c>
      <c r="Z329" s="51">
        <f t="shared" si="242"/>
        <v>0</v>
      </c>
      <c r="AA329" s="51">
        <f t="shared" si="242"/>
        <v>0</v>
      </c>
      <c r="AB329" s="51">
        <f t="shared" si="242"/>
        <v>0</v>
      </c>
    </row>
    <row r="330" spans="1:28" ht="47.25" outlineLevel="3">
      <c r="A330" s="2" t="s">
        <v>25</v>
      </c>
      <c r="B330" s="23" t="s">
        <v>123</v>
      </c>
      <c r="C330" s="23" t="s">
        <v>125</v>
      </c>
      <c r="D330" s="23" t="s">
        <v>26</v>
      </c>
      <c r="E330" s="23" t="s">
        <v>2</v>
      </c>
      <c r="F330" s="23"/>
      <c r="G330" s="24">
        <f>SUM(G331)</f>
        <v>71976</v>
      </c>
      <c r="H330" s="24">
        <f>SUM(H331)</f>
        <v>0</v>
      </c>
      <c r="I330" s="24">
        <f t="shared" si="242"/>
        <v>71976</v>
      </c>
      <c r="J330" s="24">
        <f t="shared" si="242"/>
        <v>0</v>
      </c>
      <c r="K330" s="24">
        <f t="shared" si="242"/>
        <v>0</v>
      </c>
      <c r="L330" s="24">
        <f t="shared" si="242"/>
        <v>0</v>
      </c>
      <c r="M330" s="24">
        <f t="shared" si="242"/>
        <v>0</v>
      </c>
      <c r="N330" s="35">
        <f t="shared" si="242"/>
        <v>0</v>
      </c>
      <c r="O330" s="28">
        <f t="shared" si="242"/>
        <v>0</v>
      </c>
      <c r="P330" s="28">
        <f t="shared" si="242"/>
        <v>0</v>
      </c>
      <c r="Q330" s="28">
        <f t="shared" si="242"/>
        <v>0</v>
      </c>
      <c r="R330" s="28">
        <f t="shared" si="242"/>
        <v>0</v>
      </c>
      <c r="S330" s="28">
        <f t="shared" si="242"/>
        <v>0</v>
      </c>
      <c r="T330" s="28">
        <f t="shared" si="242"/>
        <v>0</v>
      </c>
      <c r="U330" s="28">
        <f t="shared" si="242"/>
        <v>0</v>
      </c>
      <c r="V330" s="28">
        <f t="shared" si="242"/>
        <v>0</v>
      </c>
      <c r="W330" s="28">
        <f t="shared" si="242"/>
        <v>0</v>
      </c>
      <c r="X330" s="28">
        <f t="shared" si="242"/>
        <v>0</v>
      </c>
      <c r="Y330" s="28">
        <f t="shared" si="242"/>
        <v>0</v>
      </c>
      <c r="Z330" s="28">
        <f t="shared" si="242"/>
        <v>0</v>
      </c>
      <c r="AA330" s="28">
        <f t="shared" si="242"/>
        <v>0</v>
      </c>
      <c r="AB330" s="28">
        <f t="shared" si="242"/>
        <v>0</v>
      </c>
    </row>
    <row r="331" spans="1:28" ht="31.5" outlineLevel="4">
      <c r="A331" s="2" t="s">
        <v>27</v>
      </c>
      <c r="B331" s="23" t="s">
        <v>123</v>
      </c>
      <c r="C331" s="23" t="s">
        <v>125</v>
      </c>
      <c r="D331" s="23" t="s">
        <v>28</v>
      </c>
      <c r="E331" s="23" t="s">
        <v>2</v>
      </c>
      <c r="F331" s="23"/>
      <c r="G331" s="24">
        <f>SUM(G332)</f>
        <v>71976</v>
      </c>
      <c r="H331" s="24">
        <f>SUM(H332)</f>
        <v>0</v>
      </c>
      <c r="I331" s="24">
        <f t="shared" si="242"/>
        <v>71976</v>
      </c>
      <c r="J331" s="24">
        <f t="shared" si="242"/>
        <v>0</v>
      </c>
      <c r="K331" s="24">
        <f t="shared" si="242"/>
        <v>0</v>
      </c>
      <c r="L331" s="24">
        <f t="shared" si="242"/>
        <v>0</v>
      </c>
      <c r="M331" s="24">
        <f t="shared" si="242"/>
        <v>0</v>
      </c>
      <c r="N331" s="35">
        <f t="shared" si="242"/>
        <v>0</v>
      </c>
      <c r="O331" s="28">
        <f t="shared" si="242"/>
        <v>0</v>
      </c>
      <c r="P331" s="28">
        <f t="shared" si="242"/>
        <v>0</v>
      </c>
      <c r="Q331" s="28">
        <f t="shared" si="242"/>
        <v>0</v>
      </c>
      <c r="R331" s="28">
        <f t="shared" si="242"/>
        <v>0</v>
      </c>
      <c r="S331" s="28">
        <f t="shared" si="242"/>
        <v>0</v>
      </c>
      <c r="T331" s="28">
        <f t="shared" si="242"/>
        <v>0</v>
      </c>
      <c r="U331" s="28">
        <f t="shared" si="242"/>
        <v>0</v>
      </c>
      <c r="V331" s="28">
        <f t="shared" si="242"/>
        <v>0</v>
      </c>
      <c r="W331" s="28">
        <f t="shared" si="242"/>
        <v>0</v>
      </c>
      <c r="X331" s="28">
        <f t="shared" si="242"/>
        <v>0</v>
      </c>
      <c r="Y331" s="28">
        <f t="shared" si="242"/>
        <v>0</v>
      </c>
      <c r="Z331" s="28">
        <f t="shared" si="242"/>
        <v>0</v>
      </c>
      <c r="AA331" s="28">
        <f t="shared" si="242"/>
        <v>0</v>
      </c>
      <c r="AB331" s="28">
        <f t="shared" si="242"/>
        <v>0</v>
      </c>
    </row>
    <row r="332" spans="1:28" outlineLevel="5">
      <c r="A332" s="2" t="s">
        <v>37</v>
      </c>
      <c r="B332" s="23" t="s">
        <v>123</v>
      </c>
      <c r="C332" s="23" t="s">
        <v>125</v>
      </c>
      <c r="D332" s="23" t="s">
        <v>28</v>
      </c>
      <c r="E332" s="23" t="s">
        <v>38</v>
      </c>
      <c r="F332" s="23">
        <v>25027004</v>
      </c>
      <c r="G332" s="24">
        <f>SUM(I332:K332)-H332</f>
        <v>71976</v>
      </c>
      <c r="H332" s="24"/>
      <c r="I332" s="35">
        <v>71976</v>
      </c>
      <c r="J332" s="8">
        <f>SUM(Q332)</f>
        <v>0</v>
      </c>
      <c r="K332" s="9">
        <f>SUM(S332+U332+W332+Y332+AA332)</f>
        <v>0</v>
      </c>
      <c r="L332" s="36">
        <f>SUM(N332:P332)-M332</f>
        <v>0</v>
      </c>
      <c r="M332" s="37"/>
      <c r="N332" s="36">
        <v>0</v>
      </c>
      <c r="O332" s="8">
        <f>SUM(R332)</f>
        <v>0</v>
      </c>
      <c r="P332" s="9">
        <f>SUM(T332+V332+X332+Z332+AB332)</f>
        <v>0</v>
      </c>
      <c r="Q332" s="9"/>
      <c r="R332" s="9"/>
      <c r="S332" s="9"/>
      <c r="T332" s="9"/>
      <c r="U332" s="9"/>
      <c r="V332" s="9"/>
      <c r="W332" s="9"/>
      <c r="X332" s="9"/>
      <c r="Y332" s="9"/>
      <c r="Z332" s="9"/>
      <c r="AA332" s="9"/>
      <c r="AB332" s="9"/>
    </row>
    <row r="333" spans="1:28" s="7" customFormat="1" ht="189" outlineLevel="2">
      <c r="A333" s="6" t="s">
        <v>126</v>
      </c>
      <c r="B333" s="48" t="s">
        <v>123</v>
      </c>
      <c r="C333" s="48" t="s">
        <v>127</v>
      </c>
      <c r="D333" s="48" t="s">
        <v>2</v>
      </c>
      <c r="E333" s="48" t="s">
        <v>2</v>
      </c>
      <c r="F333" s="48"/>
      <c r="G333" s="49">
        <f t="shared" ref="G333:I335" si="243">SUM(G334)</f>
        <v>47382.3</v>
      </c>
      <c r="H333" s="49">
        <f t="shared" si="243"/>
        <v>0</v>
      </c>
      <c r="I333" s="50">
        <f t="shared" si="243"/>
        <v>47382.3</v>
      </c>
      <c r="J333" s="50">
        <f t="shared" ref="J333:AB335" si="244">SUM(J334)</f>
        <v>0</v>
      </c>
      <c r="K333" s="50">
        <f t="shared" si="244"/>
        <v>0</v>
      </c>
      <c r="L333" s="50">
        <f t="shared" si="244"/>
        <v>29991.73</v>
      </c>
      <c r="M333" s="50">
        <f t="shared" si="244"/>
        <v>0</v>
      </c>
      <c r="N333" s="50">
        <f t="shared" si="244"/>
        <v>29991.73</v>
      </c>
      <c r="O333" s="51">
        <f t="shared" si="244"/>
        <v>0</v>
      </c>
      <c r="P333" s="51">
        <f t="shared" si="244"/>
        <v>0</v>
      </c>
      <c r="Q333" s="51">
        <f t="shared" si="244"/>
        <v>0</v>
      </c>
      <c r="R333" s="51">
        <f t="shared" si="244"/>
        <v>0</v>
      </c>
      <c r="S333" s="51">
        <f t="shared" si="244"/>
        <v>0</v>
      </c>
      <c r="T333" s="51">
        <f t="shared" si="244"/>
        <v>0</v>
      </c>
      <c r="U333" s="51">
        <f t="shared" si="244"/>
        <v>0</v>
      </c>
      <c r="V333" s="51">
        <f t="shared" si="244"/>
        <v>0</v>
      </c>
      <c r="W333" s="51">
        <f t="shared" si="244"/>
        <v>0</v>
      </c>
      <c r="X333" s="51">
        <f t="shared" si="244"/>
        <v>0</v>
      </c>
      <c r="Y333" s="51">
        <f t="shared" si="244"/>
        <v>0</v>
      </c>
      <c r="Z333" s="51">
        <f t="shared" si="244"/>
        <v>0</v>
      </c>
      <c r="AA333" s="51">
        <f t="shared" si="244"/>
        <v>0</v>
      </c>
      <c r="AB333" s="51">
        <f t="shared" si="244"/>
        <v>0</v>
      </c>
    </row>
    <row r="334" spans="1:28" ht="47.25" outlineLevel="3">
      <c r="A334" s="2" t="s">
        <v>25</v>
      </c>
      <c r="B334" s="23" t="s">
        <v>123</v>
      </c>
      <c r="C334" s="23" t="s">
        <v>127</v>
      </c>
      <c r="D334" s="23" t="s">
        <v>26</v>
      </c>
      <c r="E334" s="23" t="s">
        <v>2</v>
      </c>
      <c r="F334" s="23"/>
      <c r="G334" s="24">
        <f t="shared" si="243"/>
        <v>47382.3</v>
      </c>
      <c r="H334" s="24">
        <f t="shared" si="243"/>
        <v>0</v>
      </c>
      <c r="I334" s="35">
        <f t="shared" si="243"/>
        <v>47382.3</v>
      </c>
      <c r="J334" s="35">
        <f t="shared" si="244"/>
        <v>0</v>
      </c>
      <c r="K334" s="35">
        <f t="shared" si="244"/>
        <v>0</v>
      </c>
      <c r="L334" s="35">
        <f t="shared" si="244"/>
        <v>29991.73</v>
      </c>
      <c r="M334" s="35">
        <f t="shared" si="244"/>
        <v>0</v>
      </c>
      <c r="N334" s="35">
        <f t="shared" si="244"/>
        <v>29991.73</v>
      </c>
      <c r="O334" s="28">
        <f t="shared" si="244"/>
        <v>0</v>
      </c>
      <c r="P334" s="28">
        <f t="shared" si="244"/>
        <v>0</v>
      </c>
      <c r="Q334" s="28">
        <f t="shared" si="244"/>
        <v>0</v>
      </c>
      <c r="R334" s="28">
        <f t="shared" si="244"/>
        <v>0</v>
      </c>
      <c r="S334" s="28">
        <f t="shared" si="244"/>
        <v>0</v>
      </c>
      <c r="T334" s="28">
        <f t="shared" si="244"/>
        <v>0</v>
      </c>
      <c r="U334" s="28">
        <f t="shared" si="244"/>
        <v>0</v>
      </c>
      <c r="V334" s="28">
        <f t="shared" si="244"/>
        <v>0</v>
      </c>
      <c r="W334" s="28">
        <f t="shared" si="244"/>
        <v>0</v>
      </c>
      <c r="X334" s="28">
        <f t="shared" si="244"/>
        <v>0</v>
      </c>
      <c r="Y334" s="28">
        <f t="shared" si="244"/>
        <v>0</v>
      </c>
      <c r="Z334" s="28">
        <f t="shared" si="244"/>
        <v>0</v>
      </c>
      <c r="AA334" s="28">
        <f t="shared" si="244"/>
        <v>0</v>
      </c>
      <c r="AB334" s="28">
        <f t="shared" si="244"/>
        <v>0</v>
      </c>
    </row>
    <row r="335" spans="1:28" ht="31.5" outlineLevel="4">
      <c r="A335" s="2" t="s">
        <v>27</v>
      </c>
      <c r="B335" s="23" t="s">
        <v>123</v>
      </c>
      <c r="C335" s="23" t="s">
        <v>127</v>
      </c>
      <c r="D335" s="23" t="s">
        <v>28</v>
      </c>
      <c r="E335" s="23" t="s">
        <v>2</v>
      </c>
      <c r="F335" s="23"/>
      <c r="G335" s="24">
        <f t="shared" si="243"/>
        <v>47382.3</v>
      </c>
      <c r="H335" s="24">
        <f t="shared" si="243"/>
        <v>0</v>
      </c>
      <c r="I335" s="35">
        <f t="shared" si="243"/>
        <v>47382.3</v>
      </c>
      <c r="J335" s="35">
        <f t="shared" si="244"/>
        <v>0</v>
      </c>
      <c r="K335" s="35">
        <f t="shared" si="244"/>
        <v>0</v>
      </c>
      <c r="L335" s="35">
        <f t="shared" si="244"/>
        <v>29991.73</v>
      </c>
      <c r="M335" s="35">
        <f t="shared" si="244"/>
        <v>0</v>
      </c>
      <c r="N335" s="35">
        <f t="shared" si="244"/>
        <v>29991.73</v>
      </c>
      <c r="O335" s="28">
        <f t="shared" si="244"/>
        <v>0</v>
      </c>
      <c r="P335" s="28">
        <f t="shared" si="244"/>
        <v>0</v>
      </c>
      <c r="Q335" s="28">
        <f t="shared" si="244"/>
        <v>0</v>
      </c>
      <c r="R335" s="28">
        <f t="shared" si="244"/>
        <v>0</v>
      </c>
      <c r="S335" s="28">
        <f t="shared" si="244"/>
        <v>0</v>
      </c>
      <c r="T335" s="28">
        <f t="shared" si="244"/>
        <v>0</v>
      </c>
      <c r="U335" s="28">
        <f t="shared" si="244"/>
        <v>0</v>
      </c>
      <c r="V335" s="28">
        <f t="shared" si="244"/>
        <v>0</v>
      </c>
      <c r="W335" s="28">
        <f t="shared" si="244"/>
        <v>0</v>
      </c>
      <c r="X335" s="28">
        <f t="shared" si="244"/>
        <v>0</v>
      </c>
      <c r="Y335" s="28">
        <f t="shared" si="244"/>
        <v>0</v>
      </c>
      <c r="Z335" s="28">
        <f t="shared" si="244"/>
        <v>0</v>
      </c>
      <c r="AA335" s="28">
        <f t="shared" si="244"/>
        <v>0</v>
      </c>
      <c r="AB335" s="28">
        <f t="shared" si="244"/>
        <v>0</v>
      </c>
    </row>
    <row r="336" spans="1:28" outlineLevel="5">
      <c r="A336" s="2" t="s">
        <v>37</v>
      </c>
      <c r="B336" s="23" t="s">
        <v>123</v>
      </c>
      <c r="C336" s="23" t="s">
        <v>127</v>
      </c>
      <c r="D336" s="23" t="s">
        <v>28</v>
      </c>
      <c r="E336" s="23" t="s">
        <v>38</v>
      </c>
      <c r="F336" s="23">
        <v>25027005</v>
      </c>
      <c r="G336" s="24">
        <f>SUM(I336:K336)-H336</f>
        <v>47382.3</v>
      </c>
      <c r="H336" s="24"/>
      <c r="I336" s="35">
        <v>47382.3</v>
      </c>
      <c r="J336" s="8">
        <f>SUM(Q336)</f>
        <v>0</v>
      </c>
      <c r="K336" s="9">
        <f>SUM(S336+U336+W336+Y336+AA336)</f>
        <v>0</v>
      </c>
      <c r="L336" s="36">
        <f>SUM(N336:P336)-M336</f>
        <v>29991.73</v>
      </c>
      <c r="M336" s="37"/>
      <c r="N336" s="36">
        <v>29991.73</v>
      </c>
      <c r="O336" s="8">
        <f>SUM(R336)</f>
        <v>0</v>
      </c>
      <c r="P336" s="9">
        <f>SUM(T336+V336+X336+Z336+AB336)</f>
        <v>0</v>
      </c>
      <c r="Q336" s="9"/>
      <c r="R336" s="9"/>
      <c r="S336" s="9"/>
      <c r="T336" s="9"/>
      <c r="U336" s="9"/>
      <c r="V336" s="9"/>
      <c r="W336" s="9"/>
      <c r="X336" s="9"/>
      <c r="Y336" s="9"/>
      <c r="Z336" s="9"/>
      <c r="AA336" s="9"/>
      <c r="AB336" s="9"/>
    </row>
    <row r="337" spans="1:28" s="4" customFormat="1" outlineLevel="1">
      <c r="A337" s="5" t="s">
        <v>128</v>
      </c>
      <c r="B337" s="44" t="s">
        <v>129</v>
      </c>
      <c r="C337" s="44" t="s">
        <v>4</v>
      </c>
      <c r="D337" s="44" t="s">
        <v>2</v>
      </c>
      <c r="E337" s="44" t="s">
        <v>2</v>
      </c>
      <c r="F337" s="44"/>
      <c r="G337" s="45">
        <f>SUM(G354+G338+G342+G346+G350)</f>
        <v>13245261.18</v>
      </c>
      <c r="H337" s="45">
        <f t="shared" ref="H337:AB337" si="245">SUM(H354+H338+H342+H346+H350)</f>
        <v>0</v>
      </c>
      <c r="I337" s="45">
        <f t="shared" si="245"/>
        <v>1440000</v>
      </c>
      <c r="J337" s="45">
        <f t="shared" si="245"/>
        <v>11805261.18</v>
      </c>
      <c r="K337" s="45">
        <f t="shared" si="245"/>
        <v>0</v>
      </c>
      <c r="L337" s="45">
        <f t="shared" si="245"/>
        <v>11759901.66</v>
      </c>
      <c r="M337" s="45">
        <f t="shared" si="245"/>
        <v>0</v>
      </c>
      <c r="N337" s="45">
        <f t="shared" si="245"/>
        <v>1400000</v>
      </c>
      <c r="O337" s="45">
        <f t="shared" si="245"/>
        <v>10359901.66</v>
      </c>
      <c r="P337" s="45">
        <f t="shared" si="245"/>
        <v>0</v>
      </c>
      <c r="Q337" s="45">
        <f t="shared" si="245"/>
        <v>11805261.18</v>
      </c>
      <c r="R337" s="45">
        <f t="shared" si="245"/>
        <v>10359901.66</v>
      </c>
      <c r="S337" s="45">
        <f t="shared" si="245"/>
        <v>0</v>
      </c>
      <c r="T337" s="45">
        <f t="shared" si="245"/>
        <v>0</v>
      </c>
      <c r="U337" s="45">
        <f t="shared" si="245"/>
        <v>0</v>
      </c>
      <c r="V337" s="45">
        <f t="shared" si="245"/>
        <v>0</v>
      </c>
      <c r="W337" s="45">
        <f t="shared" si="245"/>
        <v>0</v>
      </c>
      <c r="X337" s="45">
        <f t="shared" si="245"/>
        <v>0</v>
      </c>
      <c r="Y337" s="45">
        <f t="shared" si="245"/>
        <v>0</v>
      </c>
      <c r="Z337" s="45">
        <f t="shared" si="245"/>
        <v>0</v>
      </c>
      <c r="AA337" s="45">
        <f t="shared" si="245"/>
        <v>0</v>
      </c>
      <c r="AB337" s="45">
        <f t="shared" si="245"/>
        <v>0</v>
      </c>
    </row>
    <row r="338" spans="1:28" s="7" customFormat="1" ht="63" outlineLevel="1">
      <c r="A338" s="6" t="s">
        <v>864</v>
      </c>
      <c r="B338" s="48" t="s">
        <v>129</v>
      </c>
      <c r="C338" s="59" t="s">
        <v>863</v>
      </c>
      <c r="D338" s="48" t="s">
        <v>2</v>
      </c>
      <c r="E338" s="48" t="s">
        <v>2</v>
      </c>
      <c r="F338" s="48"/>
      <c r="G338" s="49">
        <f>SUM(G339)</f>
        <v>20000</v>
      </c>
      <c r="H338" s="49">
        <f t="shared" ref="H338:AB340" si="246">SUM(H339)</f>
        <v>0</v>
      </c>
      <c r="I338" s="49">
        <f t="shared" si="246"/>
        <v>0</v>
      </c>
      <c r="J338" s="49">
        <f t="shared" si="246"/>
        <v>20000</v>
      </c>
      <c r="K338" s="49">
        <f t="shared" si="246"/>
        <v>0</v>
      </c>
      <c r="L338" s="49">
        <f t="shared" si="246"/>
        <v>20000</v>
      </c>
      <c r="M338" s="49">
        <f t="shared" si="246"/>
        <v>0</v>
      </c>
      <c r="N338" s="49">
        <f t="shared" si="246"/>
        <v>0</v>
      </c>
      <c r="O338" s="49">
        <f t="shared" si="246"/>
        <v>20000</v>
      </c>
      <c r="P338" s="49">
        <f t="shared" si="246"/>
        <v>0</v>
      </c>
      <c r="Q338" s="49">
        <f t="shared" si="246"/>
        <v>20000</v>
      </c>
      <c r="R338" s="49">
        <f t="shared" si="246"/>
        <v>20000</v>
      </c>
      <c r="S338" s="49">
        <f t="shared" si="246"/>
        <v>0</v>
      </c>
      <c r="T338" s="49">
        <f t="shared" si="246"/>
        <v>0</v>
      </c>
      <c r="U338" s="49">
        <f t="shared" si="246"/>
        <v>0</v>
      </c>
      <c r="V338" s="49">
        <f t="shared" si="246"/>
        <v>0</v>
      </c>
      <c r="W338" s="49">
        <f t="shared" si="246"/>
        <v>0</v>
      </c>
      <c r="X338" s="49">
        <f t="shared" si="246"/>
        <v>0</v>
      </c>
      <c r="Y338" s="49">
        <f t="shared" si="246"/>
        <v>0</v>
      </c>
      <c r="Z338" s="49">
        <f t="shared" si="246"/>
        <v>0</v>
      </c>
      <c r="AA338" s="49">
        <f t="shared" si="246"/>
        <v>0</v>
      </c>
      <c r="AB338" s="49">
        <f t="shared" si="246"/>
        <v>0</v>
      </c>
    </row>
    <row r="339" spans="1:28" s="17" customFormat="1" ht="47.25" outlineLevel="1">
      <c r="A339" s="2" t="s">
        <v>25</v>
      </c>
      <c r="B339" s="23" t="s">
        <v>129</v>
      </c>
      <c r="C339" s="60" t="s">
        <v>863</v>
      </c>
      <c r="D339" s="23">
        <v>200</v>
      </c>
      <c r="E339" s="23" t="s">
        <v>2</v>
      </c>
      <c r="F339" s="23"/>
      <c r="G339" s="24">
        <f>SUM(G340)</f>
        <v>20000</v>
      </c>
      <c r="H339" s="24">
        <f t="shared" si="246"/>
        <v>0</v>
      </c>
      <c r="I339" s="24">
        <f t="shared" si="246"/>
        <v>0</v>
      </c>
      <c r="J339" s="24">
        <f t="shared" si="246"/>
        <v>20000</v>
      </c>
      <c r="K339" s="24">
        <f t="shared" si="246"/>
        <v>0</v>
      </c>
      <c r="L339" s="24">
        <f t="shared" si="246"/>
        <v>20000</v>
      </c>
      <c r="M339" s="24">
        <f t="shared" si="246"/>
        <v>0</v>
      </c>
      <c r="N339" s="24">
        <f t="shared" si="246"/>
        <v>0</v>
      </c>
      <c r="O339" s="24">
        <f t="shared" si="246"/>
        <v>20000</v>
      </c>
      <c r="P339" s="24">
        <f t="shared" si="246"/>
        <v>0</v>
      </c>
      <c r="Q339" s="24">
        <f t="shared" si="246"/>
        <v>20000</v>
      </c>
      <c r="R339" s="24">
        <f t="shared" si="246"/>
        <v>20000</v>
      </c>
      <c r="S339" s="24">
        <f t="shared" si="246"/>
        <v>0</v>
      </c>
      <c r="T339" s="24">
        <f t="shared" si="246"/>
        <v>0</v>
      </c>
      <c r="U339" s="24">
        <f t="shared" si="246"/>
        <v>0</v>
      </c>
      <c r="V339" s="24">
        <f t="shared" si="246"/>
        <v>0</v>
      </c>
      <c r="W339" s="24">
        <f t="shared" si="246"/>
        <v>0</v>
      </c>
      <c r="X339" s="24">
        <f t="shared" si="246"/>
        <v>0</v>
      </c>
      <c r="Y339" s="24">
        <f t="shared" si="246"/>
        <v>0</v>
      </c>
      <c r="Z339" s="24">
        <f t="shared" si="246"/>
        <v>0</v>
      </c>
      <c r="AA339" s="24">
        <f t="shared" si="246"/>
        <v>0</v>
      </c>
      <c r="AB339" s="24">
        <f t="shared" si="246"/>
        <v>0</v>
      </c>
    </row>
    <row r="340" spans="1:28" s="17" customFormat="1" ht="31.5" outlineLevel="1">
      <c r="A340" s="2" t="s">
        <v>27</v>
      </c>
      <c r="B340" s="23" t="s">
        <v>129</v>
      </c>
      <c r="C340" s="60" t="s">
        <v>863</v>
      </c>
      <c r="D340" s="23">
        <v>244</v>
      </c>
      <c r="E340" s="23" t="s">
        <v>2</v>
      </c>
      <c r="F340" s="23"/>
      <c r="G340" s="24">
        <f>SUM(G341)</f>
        <v>20000</v>
      </c>
      <c r="H340" s="24">
        <f t="shared" si="246"/>
        <v>0</v>
      </c>
      <c r="I340" s="24">
        <f t="shared" si="246"/>
        <v>0</v>
      </c>
      <c r="J340" s="24">
        <f t="shared" si="246"/>
        <v>20000</v>
      </c>
      <c r="K340" s="24">
        <f t="shared" si="246"/>
        <v>0</v>
      </c>
      <c r="L340" s="24">
        <f t="shared" si="246"/>
        <v>20000</v>
      </c>
      <c r="M340" s="24">
        <f t="shared" si="246"/>
        <v>0</v>
      </c>
      <c r="N340" s="24">
        <f t="shared" si="246"/>
        <v>0</v>
      </c>
      <c r="O340" s="24">
        <f t="shared" si="246"/>
        <v>20000</v>
      </c>
      <c r="P340" s="24">
        <f t="shared" si="246"/>
        <v>0</v>
      </c>
      <c r="Q340" s="24">
        <f t="shared" si="246"/>
        <v>20000</v>
      </c>
      <c r="R340" s="24">
        <f t="shared" si="246"/>
        <v>20000</v>
      </c>
      <c r="S340" s="24">
        <f t="shared" si="246"/>
        <v>0</v>
      </c>
      <c r="T340" s="24">
        <f t="shared" si="246"/>
        <v>0</v>
      </c>
      <c r="U340" s="24">
        <f t="shared" si="246"/>
        <v>0</v>
      </c>
      <c r="V340" s="24">
        <f t="shared" si="246"/>
        <v>0</v>
      </c>
      <c r="W340" s="24">
        <f t="shared" si="246"/>
        <v>0</v>
      </c>
      <c r="X340" s="24">
        <f t="shared" si="246"/>
        <v>0</v>
      </c>
      <c r="Y340" s="24">
        <f t="shared" si="246"/>
        <v>0</v>
      </c>
      <c r="Z340" s="24">
        <f t="shared" si="246"/>
        <v>0</v>
      </c>
      <c r="AA340" s="24">
        <f t="shared" si="246"/>
        <v>0</v>
      </c>
      <c r="AB340" s="24">
        <f t="shared" si="246"/>
        <v>0</v>
      </c>
    </row>
    <row r="341" spans="1:28" s="17" customFormat="1" outlineLevel="1">
      <c r="A341" s="2" t="s">
        <v>37</v>
      </c>
      <c r="B341" s="23" t="s">
        <v>129</v>
      </c>
      <c r="C341" s="60" t="s">
        <v>863</v>
      </c>
      <c r="D341" s="23">
        <v>244</v>
      </c>
      <c r="E341" s="23">
        <v>226</v>
      </c>
      <c r="F341" s="23"/>
      <c r="G341" s="24">
        <f>SUM(I341:K341)-H341</f>
        <v>20000</v>
      </c>
      <c r="H341" s="24"/>
      <c r="I341" s="35"/>
      <c r="J341" s="8">
        <f>SUM(Q341)</f>
        <v>20000</v>
      </c>
      <c r="K341" s="9">
        <f>SUM(S341+U341+W341+Y341+AA341)</f>
        <v>0</v>
      </c>
      <c r="L341" s="36">
        <f>SUM(N341:P341)-M341</f>
        <v>20000</v>
      </c>
      <c r="M341" s="37"/>
      <c r="N341" s="36">
        <v>0</v>
      </c>
      <c r="O341" s="8">
        <f>SUM(R341)</f>
        <v>20000</v>
      </c>
      <c r="P341" s="9">
        <f>SUM(T341+V341+X341+Z341+AB341)</f>
        <v>0</v>
      </c>
      <c r="Q341" s="24">
        <v>20000</v>
      </c>
      <c r="R341" s="24">
        <v>20000</v>
      </c>
      <c r="S341" s="24"/>
      <c r="T341" s="24"/>
      <c r="U341" s="24"/>
      <c r="V341" s="24"/>
      <c r="W341" s="24"/>
      <c r="X341" s="24"/>
      <c r="Y341" s="24"/>
      <c r="Z341" s="24"/>
      <c r="AA341" s="24"/>
      <c r="AB341" s="24"/>
    </row>
    <row r="342" spans="1:28" s="7" customFormat="1" ht="31.5" outlineLevel="1">
      <c r="A342" s="6" t="s">
        <v>866</v>
      </c>
      <c r="B342" s="48" t="s">
        <v>129</v>
      </c>
      <c r="C342" s="59" t="s">
        <v>865</v>
      </c>
      <c r="D342" s="48" t="s">
        <v>2</v>
      </c>
      <c r="E342" s="48" t="s">
        <v>2</v>
      </c>
      <c r="F342" s="48"/>
      <c r="G342" s="49">
        <f>SUM(G343)</f>
        <v>839901.66</v>
      </c>
      <c r="H342" s="49">
        <f t="shared" ref="H342:AB344" si="247">SUM(H343)</f>
        <v>0</v>
      </c>
      <c r="I342" s="49">
        <f t="shared" si="247"/>
        <v>0</v>
      </c>
      <c r="J342" s="49">
        <f t="shared" si="247"/>
        <v>839901.66</v>
      </c>
      <c r="K342" s="49">
        <f t="shared" si="247"/>
        <v>0</v>
      </c>
      <c r="L342" s="49">
        <f t="shared" si="247"/>
        <v>839901.66</v>
      </c>
      <c r="M342" s="49">
        <f t="shared" si="247"/>
        <v>0</v>
      </c>
      <c r="N342" s="49">
        <f t="shared" si="247"/>
        <v>0</v>
      </c>
      <c r="O342" s="49">
        <f t="shared" si="247"/>
        <v>839901.66</v>
      </c>
      <c r="P342" s="49">
        <f t="shared" si="247"/>
        <v>0</v>
      </c>
      <c r="Q342" s="49">
        <f t="shared" si="247"/>
        <v>839901.66</v>
      </c>
      <c r="R342" s="49">
        <f t="shared" si="247"/>
        <v>839901.66</v>
      </c>
      <c r="S342" s="49">
        <f t="shared" si="247"/>
        <v>0</v>
      </c>
      <c r="T342" s="49">
        <f t="shared" si="247"/>
        <v>0</v>
      </c>
      <c r="U342" s="49">
        <f t="shared" si="247"/>
        <v>0</v>
      </c>
      <c r="V342" s="49">
        <f t="shared" si="247"/>
        <v>0</v>
      </c>
      <c r="W342" s="49">
        <f t="shared" si="247"/>
        <v>0</v>
      </c>
      <c r="X342" s="49">
        <f t="shared" si="247"/>
        <v>0</v>
      </c>
      <c r="Y342" s="49">
        <f t="shared" si="247"/>
        <v>0</v>
      </c>
      <c r="Z342" s="49">
        <f t="shared" si="247"/>
        <v>0</v>
      </c>
      <c r="AA342" s="49">
        <f t="shared" si="247"/>
        <v>0</v>
      </c>
      <c r="AB342" s="49">
        <f t="shared" si="247"/>
        <v>0</v>
      </c>
    </row>
    <row r="343" spans="1:28" s="17" customFormat="1" ht="47.25" outlineLevel="1">
      <c r="A343" s="2" t="s">
        <v>25</v>
      </c>
      <c r="B343" s="23" t="s">
        <v>129</v>
      </c>
      <c r="C343" s="60" t="s">
        <v>865</v>
      </c>
      <c r="D343" s="23">
        <v>200</v>
      </c>
      <c r="E343" s="23" t="s">
        <v>2</v>
      </c>
      <c r="F343" s="23"/>
      <c r="G343" s="24">
        <f>SUM(G344)</f>
        <v>839901.66</v>
      </c>
      <c r="H343" s="24">
        <f t="shared" si="247"/>
        <v>0</v>
      </c>
      <c r="I343" s="24">
        <f t="shared" si="247"/>
        <v>0</v>
      </c>
      <c r="J343" s="24">
        <f t="shared" si="247"/>
        <v>839901.66</v>
      </c>
      <c r="K343" s="24">
        <f t="shared" si="247"/>
        <v>0</v>
      </c>
      <c r="L343" s="24">
        <f t="shared" si="247"/>
        <v>839901.66</v>
      </c>
      <c r="M343" s="24">
        <f t="shared" si="247"/>
        <v>0</v>
      </c>
      <c r="N343" s="24">
        <f t="shared" si="247"/>
        <v>0</v>
      </c>
      <c r="O343" s="24">
        <f t="shared" si="247"/>
        <v>839901.66</v>
      </c>
      <c r="P343" s="24">
        <f t="shared" si="247"/>
        <v>0</v>
      </c>
      <c r="Q343" s="24">
        <f t="shared" si="247"/>
        <v>839901.66</v>
      </c>
      <c r="R343" s="24">
        <f t="shared" si="247"/>
        <v>839901.66</v>
      </c>
      <c r="S343" s="24">
        <f t="shared" si="247"/>
        <v>0</v>
      </c>
      <c r="T343" s="24">
        <f t="shared" si="247"/>
        <v>0</v>
      </c>
      <c r="U343" s="24">
        <f t="shared" si="247"/>
        <v>0</v>
      </c>
      <c r="V343" s="24">
        <f t="shared" si="247"/>
        <v>0</v>
      </c>
      <c r="W343" s="24">
        <f t="shared" si="247"/>
        <v>0</v>
      </c>
      <c r="X343" s="24">
        <f t="shared" si="247"/>
        <v>0</v>
      </c>
      <c r="Y343" s="24">
        <f t="shared" si="247"/>
        <v>0</v>
      </c>
      <c r="Z343" s="24">
        <f t="shared" si="247"/>
        <v>0</v>
      </c>
      <c r="AA343" s="24">
        <f t="shared" si="247"/>
        <v>0</v>
      </c>
      <c r="AB343" s="24">
        <f t="shared" si="247"/>
        <v>0</v>
      </c>
    </row>
    <row r="344" spans="1:28" s="17" customFormat="1" ht="31.5" outlineLevel="1">
      <c r="A344" s="2" t="s">
        <v>27</v>
      </c>
      <c r="B344" s="23" t="s">
        <v>129</v>
      </c>
      <c r="C344" s="60" t="s">
        <v>865</v>
      </c>
      <c r="D344" s="23">
        <v>244</v>
      </c>
      <c r="E344" s="23" t="s">
        <v>2</v>
      </c>
      <c r="F344" s="23"/>
      <c r="G344" s="24">
        <f>SUM(G345)</f>
        <v>839901.66</v>
      </c>
      <c r="H344" s="24">
        <f t="shared" si="247"/>
        <v>0</v>
      </c>
      <c r="I344" s="24">
        <f t="shared" si="247"/>
        <v>0</v>
      </c>
      <c r="J344" s="24">
        <f t="shared" si="247"/>
        <v>839901.66</v>
      </c>
      <c r="K344" s="24">
        <f t="shared" si="247"/>
        <v>0</v>
      </c>
      <c r="L344" s="24">
        <f t="shared" si="247"/>
        <v>839901.66</v>
      </c>
      <c r="M344" s="24">
        <f t="shared" si="247"/>
        <v>0</v>
      </c>
      <c r="N344" s="24">
        <f t="shared" si="247"/>
        <v>0</v>
      </c>
      <c r="O344" s="24">
        <f t="shared" si="247"/>
        <v>839901.66</v>
      </c>
      <c r="P344" s="24">
        <f t="shared" si="247"/>
        <v>0</v>
      </c>
      <c r="Q344" s="24">
        <f t="shared" si="247"/>
        <v>839901.66</v>
      </c>
      <c r="R344" s="24">
        <f t="shared" si="247"/>
        <v>839901.66</v>
      </c>
      <c r="S344" s="24">
        <f t="shared" si="247"/>
        <v>0</v>
      </c>
      <c r="T344" s="24">
        <f t="shared" si="247"/>
        <v>0</v>
      </c>
      <c r="U344" s="24">
        <f t="shared" si="247"/>
        <v>0</v>
      </c>
      <c r="V344" s="24">
        <f t="shared" si="247"/>
        <v>0</v>
      </c>
      <c r="W344" s="24">
        <f t="shared" si="247"/>
        <v>0</v>
      </c>
      <c r="X344" s="24">
        <f t="shared" si="247"/>
        <v>0</v>
      </c>
      <c r="Y344" s="24">
        <f t="shared" si="247"/>
        <v>0</v>
      </c>
      <c r="Z344" s="24">
        <f t="shared" si="247"/>
        <v>0</v>
      </c>
      <c r="AA344" s="24">
        <f t="shared" si="247"/>
        <v>0</v>
      </c>
      <c r="AB344" s="24">
        <f t="shared" si="247"/>
        <v>0</v>
      </c>
    </row>
    <row r="345" spans="1:28" s="4" customFormat="1" outlineLevel="1">
      <c r="A345" s="2" t="s">
        <v>37</v>
      </c>
      <c r="B345" s="23" t="s">
        <v>129</v>
      </c>
      <c r="C345" s="60" t="s">
        <v>865</v>
      </c>
      <c r="D345" s="23">
        <v>244</v>
      </c>
      <c r="E345" s="23">
        <v>226</v>
      </c>
      <c r="F345" s="44"/>
      <c r="G345" s="24">
        <f>SUM(I345:K345)-H345</f>
        <v>839901.66</v>
      </c>
      <c r="H345" s="24"/>
      <c r="I345" s="35"/>
      <c r="J345" s="8">
        <f>SUM(Q345)</f>
        <v>839901.66</v>
      </c>
      <c r="K345" s="9">
        <f>SUM(S345+U345+W345+Y345+AA345)</f>
        <v>0</v>
      </c>
      <c r="L345" s="36">
        <f>SUM(N345:P345)-M345</f>
        <v>839901.66</v>
      </c>
      <c r="M345" s="37"/>
      <c r="N345" s="36">
        <v>0</v>
      </c>
      <c r="O345" s="8">
        <f>SUM(R345)</f>
        <v>839901.66</v>
      </c>
      <c r="P345" s="9">
        <f>SUM(T345+V345+X345+Z345+AB345)</f>
        <v>0</v>
      </c>
      <c r="Q345" s="24">
        <v>839901.66</v>
      </c>
      <c r="R345" s="24">
        <v>839901.66</v>
      </c>
      <c r="S345" s="45"/>
      <c r="T345" s="45"/>
      <c r="U345" s="45"/>
      <c r="V345" s="45"/>
      <c r="W345" s="45"/>
      <c r="X345" s="45"/>
      <c r="Y345" s="45"/>
      <c r="Z345" s="45"/>
      <c r="AA345" s="45"/>
      <c r="AB345" s="45"/>
    </row>
    <row r="346" spans="1:28" s="7" customFormat="1" ht="31.5" outlineLevel="1">
      <c r="A346" s="6" t="s">
        <v>868</v>
      </c>
      <c r="B346" s="48" t="s">
        <v>129</v>
      </c>
      <c r="C346" s="59" t="s">
        <v>867</v>
      </c>
      <c r="D346" s="48" t="s">
        <v>2</v>
      </c>
      <c r="E346" s="48" t="s">
        <v>2</v>
      </c>
      <c r="F346" s="48"/>
      <c r="G346" s="49">
        <f>SUM(G347)</f>
        <v>9500000</v>
      </c>
      <c r="H346" s="49">
        <f t="shared" ref="H346:AB348" si="248">SUM(H347)</f>
        <v>0</v>
      </c>
      <c r="I346" s="49">
        <f t="shared" si="248"/>
        <v>0</v>
      </c>
      <c r="J346" s="49">
        <f t="shared" si="248"/>
        <v>9500000</v>
      </c>
      <c r="K346" s="49">
        <f t="shared" si="248"/>
        <v>0</v>
      </c>
      <c r="L346" s="49">
        <f t="shared" si="248"/>
        <v>9500000</v>
      </c>
      <c r="M346" s="49">
        <f t="shared" si="248"/>
        <v>0</v>
      </c>
      <c r="N346" s="49">
        <f t="shared" si="248"/>
        <v>0</v>
      </c>
      <c r="O346" s="49">
        <f t="shared" si="248"/>
        <v>9500000</v>
      </c>
      <c r="P346" s="49">
        <f t="shared" si="248"/>
        <v>0</v>
      </c>
      <c r="Q346" s="49">
        <f t="shared" si="248"/>
        <v>9500000</v>
      </c>
      <c r="R346" s="49">
        <f t="shared" si="248"/>
        <v>9500000</v>
      </c>
      <c r="S346" s="49">
        <f t="shared" si="248"/>
        <v>0</v>
      </c>
      <c r="T346" s="49">
        <f t="shared" si="248"/>
        <v>0</v>
      </c>
      <c r="U346" s="49">
        <f t="shared" si="248"/>
        <v>0</v>
      </c>
      <c r="V346" s="49">
        <f t="shared" si="248"/>
        <v>0</v>
      </c>
      <c r="W346" s="49">
        <f t="shared" si="248"/>
        <v>0</v>
      </c>
      <c r="X346" s="49">
        <f t="shared" si="248"/>
        <v>0</v>
      </c>
      <c r="Y346" s="49">
        <f t="shared" si="248"/>
        <v>0</v>
      </c>
      <c r="Z346" s="49">
        <f t="shared" si="248"/>
        <v>0</v>
      </c>
      <c r="AA346" s="49">
        <f t="shared" si="248"/>
        <v>0</v>
      </c>
      <c r="AB346" s="49">
        <f t="shared" si="248"/>
        <v>0</v>
      </c>
    </row>
    <row r="347" spans="1:28" s="4" customFormat="1" ht="47.25" outlineLevel="1">
      <c r="A347" s="2" t="s">
        <v>25</v>
      </c>
      <c r="B347" s="23" t="s">
        <v>129</v>
      </c>
      <c r="C347" s="60" t="s">
        <v>867</v>
      </c>
      <c r="D347" s="23">
        <v>200</v>
      </c>
      <c r="E347" s="23" t="s">
        <v>2</v>
      </c>
      <c r="F347" s="44"/>
      <c r="G347" s="24">
        <f>SUM(G348)</f>
        <v>9500000</v>
      </c>
      <c r="H347" s="24">
        <f t="shared" si="248"/>
        <v>0</v>
      </c>
      <c r="I347" s="24">
        <f t="shared" si="248"/>
        <v>0</v>
      </c>
      <c r="J347" s="24">
        <f t="shared" si="248"/>
        <v>9500000</v>
      </c>
      <c r="K347" s="24">
        <f t="shared" si="248"/>
        <v>0</v>
      </c>
      <c r="L347" s="24">
        <f t="shared" si="248"/>
        <v>9500000</v>
      </c>
      <c r="M347" s="24">
        <f t="shared" si="248"/>
        <v>0</v>
      </c>
      <c r="N347" s="24">
        <f t="shared" si="248"/>
        <v>0</v>
      </c>
      <c r="O347" s="24">
        <f t="shared" si="248"/>
        <v>9500000</v>
      </c>
      <c r="P347" s="24">
        <f t="shared" si="248"/>
        <v>0</v>
      </c>
      <c r="Q347" s="24">
        <f t="shared" si="248"/>
        <v>9500000</v>
      </c>
      <c r="R347" s="24">
        <f t="shared" si="248"/>
        <v>9500000</v>
      </c>
      <c r="S347" s="24">
        <f t="shared" si="248"/>
        <v>0</v>
      </c>
      <c r="T347" s="24">
        <f t="shared" si="248"/>
        <v>0</v>
      </c>
      <c r="U347" s="24">
        <f t="shared" si="248"/>
        <v>0</v>
      </c>
      <c r="V347" s="24">
        <f t="shared" si="248"/>
        <v>0</v>
      </c>
      <c r="W347" s="24">
        <f t="shared" si="248"/>
        <v>0</v>
      </c>
      <c r="X347" s="24">
        <f t="shared" si="248"/>
        <v>0</v>
      </c>
      <c r="Y347" s="24">
        <f t="shared" si="248"/>
        <v>0</v>
      </c>
      <c r="Z347" s="24">
        <f t="shared" si="248"/>
        <v>0</v>
      </c>
      <c r="AA347" s="24">
        <f t="shared" si="248"/>
        <v>0</v>
      </c>
      <c r="AB347" s="24">
        <f t="shared" si="248"/>
        <v>0</v>
      </c>
    </row>
    <row r="348" spans="1:28" s="4" customFormat="1" ht="31.5" outlineLevel="1">
      <c r="A348" s="2" t="s">
        <v>27</v>
      </c>
      <c r="B348" s="23" t="s">
        <v>129</v>
      </c>
      <c r="C348" s="60" t="s">
        <v>867</v>
      </c>
      <c r="D348" s="23">
        <v>244</v>
      </c>
      <c r="E348" s="23" t="s">
        <v>2</v>
      </c>
      <c r="F348" s="44"/>
      <c r="G348" s="24">
        <f>SUM(G349)</f>
        <v>9500000</v>
      </c>
      <c r="H348" s="24">
        <f t="shared" si="248"/>
        <v>0</v>
      </c>
      <c r="I348" s="24">
        <f t="shared" si="248"/>
        <v>0</v>
      </c>
      <c r="J348" s="24">
        <f t="shared" si="248"/>
        <v>9500000</v>
      </c>
      <c r="K348" s="24">
        <f t="shared" si="248"/>
        <v>0</v>
      </c>
      <c r="L348" s="24">
        <f t="shared" si="248"/>
        <v>9500000</v>
      </c>
      <c r="M348" s="24">
        <f t="shared" si="248"/>
        <v>0</v>
      </c>
      <c r="N348" s="24">
        <f t="shared" si="248"/>
        <v>0</v>
      </c>
      <c r="O348" s="24">
        <f t="shared" si="248"/>
        <v>9500000</v>
      </c>
      <c r="P348" s="24">
        <f t="shared" si="248"/>
        <v>0</v>
      </c>
      <c r="Q348" s="24">
        <f t="shared" si="248"/>
        <v>9500000</v>
      </c>
      <c r="R348" s="24">
        <f t="shared" si="248"/>
        <v>9500000</v>
      </c>
      <c r="S348" s="24">
        <f t="shared" si="248"/>
        <v>0</v>
      </c>
      <c r="T348" s="24">
        <f t="shared" si="248"/>
        <v>0</v>
      </c>
      <c r="U348" s="24">
        <f t="shared" si="248"/>
        <v>0</v>
      </c>
      <c r="V348" s="24">
        <f t="shared" si="248"/>
        <v>0</v>
      </c>
      <c r="W348" s="24">
        <f t="shared" si="248"/>
        <v>0</v>
      </c>
      <c r="X348" s="24">
        <f t="shared" si="248"/>
        <v>0</v>
      </c>
      <c r="Y348" s="24">
        <f t="shared" si="248"/>
        <v>0</v>
      </c>
      <c r="Z348" s="24">
        <f t="shared" si="248"/>
        <v>0</v>
      </c>
      <c r="AA348" s="24">
        <f t="shared" si="248"/>
        <v>0</v>
      </c>
      <c r="AB348" s="24">
        <f t="shared" si="248"/>
        <v>0</v>
      </c>
    </row>
    <row r="349" spans="1:28" s="4" customFormat="1" ht="31.5" outlineLevel="1">
      <c r="A349" s="29" t="s">
        <v>55</v>
      </c>
      <c r="B349" s="61" t="s">
        <v>129</v>
      </c>
      <c r="C349" s="62" t="s">
        <v>867</v>
      </c>
      <c r="D349" s="61">
        <v>244</v>
      </c>
      <c r="E349" s="61">
        <v>310</v>
      </c>
      <c r="F349" s="61">
        <v>25021351</v>
      </c>
      <c r="G349" s="53">
        <f>SUM(I349:K349)-H349</f>
        <v>9500000</v>
      </c>
      <c r="H349" s="53"/>
      <c r="I349" s="25"/>
      <c r="J349" s="10">
        <f>SUM(Q349)</f>
        <v>9500000</v>
      </c>
      <c r="K349" s="11">
        <f>SUM(S349+U349+W349+Y349+AA349)</f>
        <v>0</v>
      </c>
      <c r="L349" s="54">
        <f>SUM(N349:P349)-M349</f>
        <v>9500000</v>
      </c>
      <c r="M349" s="55"/>
      <c r="N349" s="54">
        <v>0</v>
      </c>
      <c r="O349" s="10">
        <f>SUM(R349)</f>
        <v>9500000</v>
      </c>
      <c r="P349" s="11">
        <f>SUM(T349+V349+X349+Z349+AB349)</f>
        <v>0</v>
      </c>
      <c r="Q349" s="53">
        <v>9500000</v>
      </c>
      <c r="R349" s="53">
        <v>9500000</v>
      </c>
      <c r="S349" s="305"/>
      <c r="T349" s="305"/>
      <c r="U349" s="305"/>
      <c r="V349" s="305"/>
      <c r="W349" s="305"/>
      <c r="X349" s="305"/>
      <c r="Y349" s="305"/>
      <c r="Z349" s="305"/>
      <c r="AA349" s="305"/>
      <c r="AB349" s="305"/>
    </row>
    <row r="350" spans="1:28" s="7" customFormat="1" ht="63" outlineLevel="1">
      <c r="A350" s="6" t="s">
        <v>869</v>
      </c>
      <c r="B350" s="48" t="s">
        <v>129</v>
      </c>
      <c r="C350" s="59" t="s">
        <v>421</v>
      </c>
      <c r="D350" s="48" t="s">
        <v>2</v>
      </c>
      <c r="E350" s="48" t="s">
        <v>2</v>
      </c>
      <c r="F350" s="241"/>
      <c r="G350" s="51">
        <f>SUM(G351)</f>
        <v>1445359.52</v>
      </c>
      <c r="H350" s="51">
        <f t="shared" ref="H350:AB352" si="249">SUM(H351)</f>
        <v>0</v>
      </c>
      <c r="I350" s="51">
        <f t="shared" si="249"/>
        <v>0</v>
      </c>
      <c r="J350" s="51">
        <f t="shared" si="249"/>
        <v>1445359.52</v>
      </c>
      <c r="K350" s="51">
        <f t="shared" si="249"/>
        <v>0</v>
      </c>
      <c r="L350" s="51">
        <f t="shared" si="249"/>
        <v>0</v>
      </c>
      <c r="M350" s="51">
        <f t="shared" si="249"/>
        <v>0</v>
      </c>
      <c r="N350" s="51">
        <f t="shared" si="249"/>
        <v>0</v>
      </c>
      <c r="O350" s="51">
        <f t="shared" si="249"/>
        <v>0</v>
      </c>
      <c r="P350" s="51">
        <f t="shared" si="249"/>
        <v>0</v>
      </c>
      <c r="Q350" s="51">
        <f t="shared" si="249"/>
        <v>1445359.52</v>
      </c>
      <c r="R350" s="51">
        <f t="shared" si="249"/>
        <v>0</v>
      </c>
      <c r="S350" s="51">
        <f t="shared" si="249"/>
        <v>0</v>
      </c>
      <c r="T350" s="51">
        <f t="shared" si="249"/>
        <v>0</v>
      </c>
      <c r="U350" s="51">
        <f t="shared" si="249"/>
        <v>0</v>
      </c>
      <c r="V350" s="51">
        <f t="shared" si="249"/>
        <v>0</v>
      </c>
      <c r="W350" s="51">
        <f t="shared" si="249"/>
        <v>0</v>
      </c>
      <c r="X350" s="51">
        <f t="shared" si="249"/>
        <v>0</v>
      </c>
      <c r="Y350" s="51">
        <f t="shared" si="249"/>
        <v>0</v>
      </c>
      <c r="Z350" s="51">
        <f t="shared" si="249"/>
        <v>0</v>
      </c>
      <c r="AA350" s="51">
        <f t="shared" si="249"/>
        <v>0</v>
      </c>
      <c r="AB350" s="51">
        <f t="shared" si="249"/>
        <v>0</v>
      </c>
    </row>
    <row r="351" spans="1:28" s="4" customFormat="1" ht="47.25" outlineLevel="1">
      <c r="A351" s="2" t="s">
        <v>25</v>
      </c>
      <c r="B351" s="23" t="s">
        <v>129</v>
      </c>
      <c r="C351" s="60" t="s">
        <v>421</v>
      </c>
      <c r="D351" s="23">
        <v>200</v>
      </c>
      <c r="E351" s="23" t="s">
        <v>2</v>
      </c>
      <c r="F351" s="64"/>
      <c r="G351" s="28">
        <f>SUM(G352)</f>
        <v>1445359.52</v>
      </c>
      <c r="H351" s="28">
        <f t="shared" si="249"/>
        <v>0</v>
      </c>
      <c r="I351" s="28">
        <f t="shared" si="249"/>
        <v>0</v>
      </c>
      <c r="J351" s="28">
        <f t="shared" si="249"/>
        <v>1445359.52</v>
      </c>
      <c r="K351" s="28">
        <f t="shared" si="249"/>
        <v>0</v>
      </c>
      <c r="L351" s="28">
        <f t="shared" si="249"/>
        <v>0</v>
      </c>
      <c r="M351" s="28">
        <f t="shared" si="249"/>
        <v>0</v>
      </c>
      <c r="N351" s="28">
        <f t="shared" si="249"/>
        <v>0</v>
      </c>
      <c r="O351" s="28">
        <f t="shared" si="249"/>
        <v>0</v>
      </c>
      <c r="P351" s="28">
        <f t="shared" si="249"/>
        <v>0</v>
      </c>
      <c r="Q351" s="28">
        <f t="shared" si="249"/>
        <v>1445359.52</v>
      </c>
      <c r="R351" s="28">
        <f t="shared" si="249"/>
        <v>0</v>
      </c>
      <c r="S351" s="28">
        <f t="shared" si="249"/>
        <v>0</v>
      </c>
      <c r="T351" s="28">
        <f t="shared" si="249"/>
        <v>0</v>
      </c>
      <c r="U351" s="28">
        <f t="shared" si="249"/>
        <v>0</v>
      </c>
      <c r="V351" s="28">
        <f t="shared" si="249"/>
        <v>0</v>
      </c>
      <c r="W351" s="28">
        <f t="shared" si="249"/>
        <v>0</v>
      </c>
      <c r="X351" s="28">
        <f t="shared" si="249"/>
        <v>0</v>
      </c>
      <c r="Y351" s="28">
        <f t="shared" si="249"/>
        <v>0</v>
      </c>
      <c r="Z351" s="28">
        <f t="shared" si="249"/>
        <v>0</v>
      </c>
      <c r="AA351" s="28">
        <f t="shared" si="249"/>
        <v>0</v>
      </c>
      <c r="AB351" s="28">
        <f t="shared" si="249"/>
        <v>0</v>
      </c>
    </row>
    <row r="352" spans="1:28" s="4" customFormat="1" ht="31.5" outlineLevel="1">
      <c r="A352" s="29" t="s">
        <v>27</v>
      </c>
      <c r="B352" s="61" t="s">
        <v>129</v>
      </c>
      <c r="C352" s="62" t="s">
        <v>421</v>
      </c>
      <c r="D352" s="61">
        <v>244</v>
      </c>
      <c r="E352" s="61" t="s">
        <v>2</v>
      </c>
      <c r="F352" s="64"/>
      <c r="G352" s="28">
        <f>SUM(G353)</f>
        <v>1445359.52</v>
      </c>
      <c r="H352" s="28">
        <f t="shared" si="249"/>
        <v>0</v>
      </c>
      <c r="I352" s="28">
        <f t="shared" si="249"/>
        <v>0</v>
      </c>
      <c r="J352" s="28">
        <f t="shared" si="249"/>
        <v>1445359.52</v>
      </c>
      <c r="K352" s="28">
        <f t="shared" si="249"/>
        <v>0</v>
      </c>
      <c r="L352" s="28">
        <f t="shared" si="249"/>
        <v>0</v>
      </c>
      <c r="M352" s="28">
        <f t="shared" si="249"/>
        <v>0</v>
      </c>
      <c r="N352" s="28">
        <f t="shared" si="249"/>
        <v>0</v>
      </c>
      <c r="O352" s="28">
        <f t="shared" si="249"/>
        <v>0</v>
      </c>
      <c r="P352" s="28">
        <f t="shared" si="249"/>
        <v>0</v>
      </c>
      <c r="Q352" s="28">
        <f t="shared" si="249"/>
        <v>1445359.52</v>
      </c>
      <c r="R352" s="28">
        <f t="shared" si="249"/>
        <v>0</v>
      </c>
      <c r="S352" s="28">
        <f t="shared" si="249"/>
        <v>0</v>
      </c>
      <c r="T352" s="28">
        <f t="shared" si="249"/>
        <v>0</v>
      </c>
      <c r="U352" s="28">
        <f t="shared" si="249"/>
        <v>0</v>
      </c>
      <c r="V352" s="28">
        <f t="shared" si="249"/>
        <v>0</v>
      </c>
      <c r="W352" s="28">
        <f t="shared" si="249"/>
        <v>0</v>
      </c>
      <c r="X352" s="28">
        <f t="shared" si="249"/>
        <v>0</v>
      </c>
      <c r="Y352" s="28">
        <f t="shared" si="249"/>
        <v>0</v>
      </c>
      <c r="Z352" s="28">
        <f t="shared" si="249"/>
        <v>0</v>
      </c>
      <c r="AA352" s="28">
        <f t="shared" si="249"/>
        <v>0</v>
      </c>
      <c r="AB352" s="28">
        <f t="shared" si="249"/>
        <v>0</v>
      </c>
    </row>
    <row r="353" spans="1:28" s="4" customFormat="1" ht="31.5" outlineLevel="1">
      <c r="A353" s="315" t="s">
        <v>507</v>
      </c>
      <c r="B353" s="64" t="s">
        <v>129</v>
      </c>
      <c r="C353" s="316" t="s">
        <v>421</v>
      </c>
      <c r="D353" s="64">
        <v>244</v>
      </c>
      <c r="E353" s="64">
        <v>225</v>
      </c>
      <c r="F353" s="64"/>
      <c r="G353" s="28">
        <f>SUM(I353:K353)-H353</f>
        <v>1445359.52</v>
      </c>
      <c r="H353" s="28"/>
      <c r="I353" s="28"/>
      <c r="J353" s="8">
        <f>SUM(Q353)</f>
        <v>1445359.52</v>
      </c>
      <c r="K353" s="9">
        <f>SUM(S353+U353+W353+Y353+AA353)</f>
        <v>0</v>
      </c>
      <c r="L353" s="28">
        <f>SUM(N353:P353)-M353</f>
        <v>0</v>
      </c>
      <c r="M353" s="37"/>
      <c r="N353" s="28">
        <v>0</v>
      </c>
      <c r="O353" s="8">
        <f>SUM(R353)</f>
        <v>0</v>
      </c>
      <c r="P353" s="9">
        <f>SUM(T353+V353+X353+Z353+AB353)</f>
        <v>0</v>
      </c>
      <c r="Q353" s="28">
        <v>1445359.52</v>
      </c>
      <c r="R353" s="28"/>
      <c r="S353" s="47"/>
      <c r="T353" s="47"/>
      <c r="U353" s="47"/>
      <c r="V353" s="47"/>
      <c r="W353" s="47"/>
      <c r="X353" s="47"/>
      <c r="Y353" s="47"/>
      <c r="Z353" s="47"/>
      <c r="AA353" s="47"/>
      <c r="AB353" s="47"/>
    </row>
    <row r="354" spans="1:28" s="7" customFormat="1" ht="78.75" outlineLevel="2">
      <c r="A354" s="314" t="s">
        <v>130</v>
      </c>
      <c r="B354" s="100" t="s">
        <v>129</v>
      </c>
      <c r="C354" s="100" t="s">
        <v>131</v>
      </c>
      <c r="D354" s="100" t="s">
        <v>2</v>
      </c>
      <c r="E354" s="100" t="s">
        <v>2</v>
      </c>
      <c r="F354" s="100"/>
      <c r="G354" s="71">
        <f t="shared" ref="G354:I356" si="250">SUM(G355)</f>
        <v>1440000</v>
      </c>
      <c r="H354" s="71">
        <f t="shared" si="250"/>
        <v>0</v>
      </c>
      <c r="I354" s="72">
        <f t="shared" si="250"/>
        <v>1440000</v>
      </c>
      <c r="J354" s="72">
        <f t="shared" ref="J354:AB356" si="251">SUM(J355)</f>
        <v>0</v>
      </c>
      <c r="K354" s="72">
        <f t="shared" si="251"/>
        <v>0</v>
      </c>
      <c r="L354" s="72">
        <f t="shared" si="251"/>
        <v>1400000</v>
      </c>
      <c r="M354" s="72">
        <f t="shared" si="251"/>
        <v>0</v>
      </c>
      <c r="N354" s="72">
        <f t="shared" si="251"/>
        <v>1400000</v>
      </c>
      <c r="O354" s="96">
        <f t="shared" si="251"/>
        <v>0</v>
      </c>
      <c r="P354" s="96">
        <f t="shared" si="251"/>
        <v>0</v>
      </c>
      <c r="Q354" s="96">
        <f t="shared" si="251"/>
        <v>0</v>
      </c>
      <c r="R354" s="96">
        <f t="shared" si="251"/>
        <v>0</v>
      </c>
      <c r="S354" s="96">
        <f t="shared" si="251"/>
        <v>0</v>
      </c>
      <c r="T354" s="96">
        <f t="shared" si="251"/>
        <v>0</v>
      </c>
      <c r="U354" s="96">
        <f t="shared" si="251"/>
        <v>0</v>
      </c>
      <c r="V354" s="96">
        <f t="shared" si="251"/>
        <v>0</v>
      </c>
      <c r="W354" s="96">
        <f t="shared" si="251"/>
        <v>0</v>
      </c>
      <c r="X354" s="96">
        <f t="shared" si="251"/>
        <v>0</v>
      </c>
      <c r="Y354" s="96">
        <f t="shared" si="251"/>
        <v>0</v>
      </c>
      <c r="Z354" s="96">
        <f t="shared" si="251"/>
        <v>0</v>
      </c>
      <c r="AA354" s="96">
        <f t="shared" si="251"/>
        <v>0</v>
      </c>
      <c r="AB354" s="96">
        <f t="shared" si="251"/>
        <v>0</v>
      </c>
    </row>
    <row r="355" spans="1:28" ht="47.25" outlineLevel="3">
      <c r="A355" s="2" t="s">
        <v>25</v>
      </c>
      <c r="B355" s="23" t="s">
        <v>129</v>
      </c>
      <c r="C355" s="23" t="s">
        <v>131</v>
      </c>
      <c r="D355" s="23" t="s">
        <v>26</v>
      </c>
      <c r="E355" s="23" t="s">
        <v>2</v>
      </c>
      <c r="F355" s="23"/>
      <c r="G355" s="24">
        <f t="shared" si="250"/>
        <v>1440000</v>
      </c>
      <c r="H355" s="24">
        <f t="shared" si="250"/>
        <v>0</v>
      </c>
      <c r="I355" s="35">
        <f t="shared" si="250"/>
        <v>1440000</v>
      </c>
      <c r="J355" s="35">
        <f t="shared" si="251"/>
        <v>0</v>
      </c>
      <c r="K355" s="35">
        <f t="shared" si="251"/>
        <v>0</v>
      </c>
      <c r="L355" s="35">
        <f t="shared" si="251"/>
        <v>1400000</v>
      </c>
      <c r="M355" s="35">
        <f t="shared" si="251"/>
        <v>0</v>
      </c>
      <c r="N355" s="35">
        <f t="shared" si="251"/>
        <v>1400000</v>
      </c>
      <c r="O355" s="28">
        <f t="shared" si="251"/>
        <v>0</v>
      </c>
      <c r="P355" s="28">
        <f t="shared" si="251"/>
        <v>0</v>
      </c>
      <c r="Q355" s="28">
        <f t="shared" si="251"/>
        <v>0</v>
      </c>
      <c r="R355" s="28">
        <f t="shared" si="251"/>
        <v>0</v>
      </c>
      <c r="S355" s="28">
        <f t="shared" si="251"/>
        <v>0</v>
      </c>
      <c r="T355" s="28">
        <f t="shared" si="251"/>
        <v>0</v>
      </c>
      <c r="U355" s="28">
        <f t="shared" si="251"/>
        <v>0</v>
      </c>
      <c r="V355" s="28">
        <f t="shared" si="251"/>
        <v>0</v>
      </c>
      <c r="W355" s="28">
        <f t="shared" si="251"/>
        <v>0</v>
      </c>
      <c r="X355" s="28">
        <f t="shared" si="251"/>
        <v>0</v>
      </c>
      <c r="Y355" s="28">
        <f t="shared" si="251"/>
        <v>0</v>
      </c>
      <c r="Z355" s="28">
        <f t="shared" si="251"/>
        <v>0</v>
      </c>
      <c r="AA355" s="28">
        <f t="shared" si="251"/>
        <v>0</v>
      </c>
      <c r="AB355" s="28">
        <f t="shared" si="251"/>
        <v>0</v>
      </c>
    </row>
    <row r="356" spans="1:28" ht="31.5" outlineLevel="4">
      <c r="A356" s="2" t="s">
        <v>27</v>
      </c>
      <c r="B356" s="23" t="s">
        <v>129</v>
      </c>
      <c r="C356" s="23" t="s">
        <v>131</v>
      </c>
      <c r="D356" s="23" t="s">
        <v>28</v>
      </c>
      <c r="E356" s="23" t="s">
        <v>2</v>
      </c>
      <c r="F356" s="23"/>
      <c r="G356" s="24">
        <f t="shared" si="250"/>
        <v>1440000</v>
      </c>
      <c r="H356" s="24">
        <f t="shared" si="250"/>
        <v>0</v>
      </c>
      <c r="I356" s="35">
        <f t="shared" si="250"/>
        <v>1440000</v>
      </c>
      <c r="J356" s="35">
        <f t="shared" si="251"/>
        <v>0</v>
      </c>
      <c r="K356" s="35">
        <f t="shared" si="251"/>
        <v>0</v>
      </c>
      <c r="L356" s="35">
        <f t="shared" si="251"/>
        <v>1400000</v>
      </c>
      <c r="M356" s="35">
        <f t="shared" si="251"/>
        <v>0</v>
      </c>
      <c r="N356" s="35">
        <f t="shared" si="251"/>
        <v>1400000</v>
      </c>
      <c r="O356" s="28">
        <f t="shared" si="251"/>
        <v>0</v>
      </c>
      <c r="P356" s="28">
        <f t="shared" si="251"/>
        <v>0</v>
      </c>
      <c r="Q356" s="28">
        <f t="shared" si="251"/>
        <v>0</v>
      </c>
      <c r="R356" s="28">
        <f t="shared" si="251"/>
        <v>0</v>
      </c>
      <c r="S356" s="28">
        <f t="shared" si="251"/>
        <v>0</v>
      </c>
      <c r="T356" s="28">
        <f t="shared" si="251"/>
        <v>0</v>
      </c>
      <c r="U356" s="28">
        <f t="shared" si="251"/>
        <v>0</v>
      </c>
      <c r="V356" s="28">
        <f t="shared" si="251"/>
        <v>0</v>
      </c>
      <c r="W356" s="28">
        <f t="shared" si="251"/>
        <v>0</v>
      </c>
      <c r="X356" s="28">
        <f t="shared" si="251"/>
        <v>0</v>
      </c>
      <c r="Y356" s="28">
        <f t="shared" si="251"/>
        <v>0</v>
      </c>
      <c r="Z356" s="28">
        <f t="shared" si="251"/>
        <v>0</v>
      </c>
      <c r="AA356" s="28">
        <f t="shared" si="251"/>
        <v>0</v>
      </c>
      <c r="AB356" s="28">
        <f t="shared" si="251"/>
        <v>0</v>
      </c>
    </row>
    <row r="357" spans="1:28" outlineLevel="5">
      <c r="A357" s="2" t="s">
        <v>37</v>
      </c>
      <c r="B357" s="23" t="s">
        <v>129</v>
      </c>
      <c r="C357" s="23" t="s">
        <v>131</v>
      </c>
      <c r="D357" s="23" t="s">
        <v>28</v>
      </c>
      <c r="E357" s="23" t="s">
        <v>38</v>
      </c>
      <c r="F357" s="23"/>
      <c r="G357" s="24">
        <f>SUM(I357:K357)-H357</f>
        <v>1440000</v>
      </c>
      <c r="H357" s="24"/>
      <c r="I357" s="25">
        <v>1440000</v>
      </c>
      <c r="J357" s="10">
        <f>SUM(Q357)</f>
        <v>0</v>
      </c>
      <c r="K357" s="11">
        <f>SUM(S357+U357+W357+Y357+AA357)</f>
        <v>0</v>
      </c>
      <c r="L357" s="54">
        <f>SUM(N357:P357)-M357</f>
        <v>1400000</v>
      </c>
      <c r="M357" s="55"/>
      <c r="N357" s="54">
        <v>1400000</v>
      </c>
      <c r="O357" s="8">
        <f>SUM(R357)</f>
        <v>0</v>
      </c>
      <c r="P357" s="9">
        <f>SUM(T357+V357+X357+Z357+AB357)</f>
        <v>0</v>
      </c>
      <c r="Q357" s="9"/>
      <c r="R357" s="9"/>
      <c r="S357" s="9"/>
      <c r="T357" s="9"/>
      <c r="U357" s="9"/>
      <c r="V357" s="9"/>
      <c r="W357" s="9"/>
      <c r="X357" s="9"/>
      <c r="Y357" s="9"/>
      <c r="Z357" s="9"/>
      <c r="AA357" s="9"/>
      <c r="AB357" s="9"/>
    </row>
    <row r="358" spans="1:28" s="4" customFormat="1" ht="31.5" outlineLevel="1">
      <c r="A358" s="5" t="s">
        <v>132</v>
      </c>
      <c r="B358" s="44" t="s">
        <v>133</v>
      </c>
      <c r="C358" s="44" t="s">
        <v>4</v>
      </c>
      <c r="D358" s="44" t="s">
        <v>2</v>
      </c>
      <c r="E358" s="44" t="s">
        <v>2</v>
      </c>
      <c r="F358" s="92"/>
      <c r="G358" s="47">
        <f>SUM(G363+G382+G387+G394+G402+G406+G410+G359+G373+G377+G414+G398+G367)</f>
        <v>74894816.780000001</v>
      </c>
      <c r="H358" s="47">
        <f t="shared" ref="H358:AB358" si="252">SUM(H363+H382+H387+H394+H402+H406+H410+H359+H373+H377+H414+H398+H367)</f>
        <v>4434699.87</v>
      </c>
      <c r="I358" s="47">
        <f t="shared" si="252"/>
        <v>21716846.449999999</v>
      </c>
      <c r="J358" s="47">
        <f t="shared" si="252"/>
        <v>53177970.329999998</v>
      </c>
      <c r="K358" s="47">
        <f t="shared" si="252"/>
        <v>4434699.87</v>
      </c>
      <c r="L358" s="47">
        <f t="shared" si="252"/>
        <v>70031899.629999995</v>
      </c>
      <c r="M358" s="47">
        <f t="shared" si="252"/>
        <v>4434535.45</v>
      </c>
      <c r="N358" s="47">
        <f t="shared" si="252"/>
        <v>20132596.800000001</v>
      </c>
      <c r="O358" s="47">
        <f t="shared" si="252"/>
        <v>49899302.829999998</v>
      </c>
      <c r="P358" s="47">
        <f t="shared" si="252"/>
        <v>4434535.45</v>
      </c>
      <c r="Q358" s="47">
        <f t="shared" si="252"/>
        <v>53177970.329999998</v>
      </c>
      <c r="R358" s="47">
        <f t="shared" si="252"/>
        <v>49899302.829999998</v>
      </c>
      <c r="S358" s="47">
        <f t="shared" si="252"/>
        <v>1200023.42</v>
      </c>
      <c r="T358" s="47">
        <f t="shared" si="252"/>
        <v>1199859</v>
      </c>
      <c r="U358" s="47">
        <f t="shared" si="252"/>
        <v>1337229.17</v>
      </c>
      <c r="V358" s="47">
        <f t="shared" si="252"/>
        <v>1337229.17</v>
      </c>
      <c r="W358" s="47">
        <f t="shared" si="252"/>
        <v>1897447.28</v>
      </c>
      <c r="X358" s="47">
        <f t="shared" si="252"/>
        <v>1897447.28</v>
      </c>
      <c r="Y358" s="47">
        <f t="shared" si="252"/>
        <v>0</v>
      </c>
      <c r="Z358" s="47">
        <f t="shared" si="252"/>
        <v>0</v>
      </c>
      <c r="AA358" s="47">
        <f t="shared" si="252"/>
        <v>0</v>
      </c>
      <c r="AB358" s="47">
        <f t="shared" si="252"/>
        <v>0</v>
      </c>
    </row>
    <row r="359" spans="1:28" s="7" customFormat="1" ht="63" outlineLevel="1">
      <c r="A359" s="14" t="s">
        <v>872</v>
      </c>
      <c r="B359" s="79" t="s">
        <v>133</v>
      </c>
      <c r="C359" s="79" t="s">
        <v>871</v>
      </c>
      <c r="D359" s="79" t="s">
        <v>2</v>
      </c>
      <c r="E359" s="79" t="s">
        <v>2</v>
      </c>
      <c r="F359" s="76"/>
      <c r="G359" s="51">
        <f>SUM(G360)</f>
        <v>378000</v>
      </c>
      <c r="H359" s="51">
        <f t="shared" ref="H359:AB361" si="253">SUM(H360)</f>
        <v>0</v>
      </c>
      <c r="I359" s="51">
        <f t="shared" si="253"/>
        <v>0</v>
      </c>
      <c r="J359" s="51">
        <f t="shared" si="253"/>
        <v>378000</v>
      </c>
      <c r="K359" s="51">
        <f t="shared" si="253"/>
        <v>0</v>
      </c>
      <c r="L359" s="51">
        <f t="shared" si="253"/>
        <v>327852</v>
      </c>
      <c r="M359" s="51">
        <f t="shared" si="253"/>
        <v>0</v>
      </c>
      <c r="N359" s="51">
        <f t="shared" si="253"/>
        <v>0</v>
      </c>
      <c r="O359" s="51">
        <f t="shared" si="253"/>
        <v>327852</v>
      </c>
      <c r="P359" s="51">
        <f t="shared" si="253"/>
        <v>0</v>
      </c>
      <c r="Q359" s="51">
        <f t="shared" si="253"/>
        <v>378000</v>
      </c>
      <c r="R359" s="51">
        <f t="shared" si="253"/>
        <v>327852</v>
      </c>
      <c r="S359" s="51">
        <f t="shared" si="253"/>
        <v>0</v>
      </c>
      <c r="T359" s="51">
        <f t="shared" si="253"/>
        <v>0</v>
      </c>
      <c r="U359" s="51">
        <f t="shared" si="253"/>
        <v>0</v>
      </c>
      <c r="V359" s="51">
        <f t="shared" si="253"/>
        <v>0</v>
      </c>
      <c r="W359" s="51">
        <f t="shared" si="253"/>
        <v>0</v>
      </c>
      <c r="X359" s="51">
        <f t="shared" si="253"/>
        <v>0</v>
      </c>
      <c r="Y359" s="51">
        <f t="shared" si="253"/>
        <v>0</v>
      </c>
      <c r="Z359" s="51">
        <f t="shared" si="253"/>
        <v>0</v>
      </c>
      <c r="AA359" s="51">
        <f t="shared" si="253"/>
        <v>0</v>
      </c>
      <c r="AB359" s="51">
        <f t="shared" si="253"/>
        <v>0</v>
      </c>
    </row>
    <row r="360" spans="1:28" s="4" customFormat="1" ht="47.25" outlineLevel="1">
      <c r="A360" s="12" t="s">
        <v>410</v>
      </c>
      <c r="B360" s="22" t="s">
        <v>133</v>
      </c>
      <c r="C360" s="22" t="s">
        <v>871</v>
      </c>
      <c r="D360" s="22" t="s">
        <v>26</v>
      </c>
      <c r="E360" s="22" t="s">
        <v>2</v>
      </c>
      <c r="F360" s="92"/>
      <c r="G360" s="28">
        <f>SUM(G361)</f>
        <v>378000</v>
      </c>
      <c r="H360" s="28">
        <f t="shared" si="253"/>
        <v>0</v>
      </c>
      <c r="I360" s="28">
        <f t="shared" si="253"/>
        <v>0</v>
      </c>
      <c r="J360" s="28">
        <f t="shared" si="253"/>
        <v>378000</v>
      </c>
      <c r="K360" s="28">
        <f t="shared" si="253"/>
        <v>0</v>
      </c>
      <c r="L360" s="28">
        <f t="shared" si="253"/>
        <v>327852</v>
      </c>
      <c r="M360" s="28">
        <f t="shared" si="253"/>
        <v>0</v>
      </c>
      <c r="N360" s="28">
        <f t="shared" si="253"/>
        <v>0</v>
      </c>
      <c r="O360" s="28">
        <f t="shared" si="253"/>
        <v>327852</v>
      </c>
      <c r="P360" s="28">
        <f t="shared" si="253"/>
        <v>0</v>
      </c>
      <c r="Q360" s="28">
        <f t="shared" si="253"/>
        <v>378000</v>
      </c>
      <c r="R360" s="28">
        <f t="shared" si="253"/>
        <v>327852</v>
      </c>
      <c r="S360" s="28">
        <f t="shared" si="253"/>
        <v>0</v>
      </c>
      <c r="T360" s="28">
        <f t="shared" si="253"/>
        <v>0</v>
      </c>
      <c r="U360" s="28">
        <f t="shared" si="253"/>
        <v>0</v>
      </c>
      <c r="V360" s="28">
        <f t="shared" si="253"/>
        <v>0</v>
      </c>
      <c r="W360" s="28">
        <f t="shared" si="253"/>
        <v>0</v>
      </c>
      <c r="X360" s="28">
        <f t="shared" si="253"/>
        <v>0</v>
      </c>
      <c r="Y360" s="28">
        <f t="shared" si="253"/>
        <v>0</v>
      </c>
      <c r="Z360" s="28">
        <f t="shared" si="253"/>
        <v>0</v>
      </c>
      <c r="AA360" s="28">
        <f t="shared" si="253"/>
        <v>0</v>
      </c>
      <c r="AB360" s="28">
        <f t="shared" si="253"/>
        <v>0</v>
      </c>
    </row>
    <row r="361" spans="1:28" s="4" customFormat="1" ht="31.5" outlineLevel="1">
      <c r="A361" s="12" t="s">
        <v>411</v>
      </c>
      <c r="B361" s="22" t="s">
        <v>133</v>
      </c>
      <c r="C361" s="22" t="s">
        <v>871</v>
      </c>
      <c r="D361" s="22" t="s">
        <v>28</v>
      </c>
      <c r="E361" s="22" t="s">
        <v>2</v>
      </c>
      <c r="F361" s="92"/>
      <c r="G361" s="28">
        <f>SUM(G362)</f>
        <v>378000</v>
      </c>
      <c r="H361" s="28">
        <f t="shared" si="253"/>
        <v>0</v>
      </c>
      <c r="I361" s="28">
        <f t="shared" si="253"/>
        <v>0</v>
      </c>
      <c r="J361" s="28">
        <f t="shared" si="253"/>
        <v>378000</v>
      </c>
      <c r="K361" s="28">
        <f t="shared" si="253"/>
        <v>0</v>
      </c>
      <c r="L361" s="28">
        <f t="shared" si="253"/>
        <v>327852</v>
      </c>
      <c r="M361" s="28">
        <f t="shared" si="253"/>
        <v>0</v>
      </c>
      <c r="N361" s="28">
        <f t="shared" si="253"/>
        <v>0</v>
      </c>
      <c r="O361" s="28">
        <f t="shared" si="253"/>
        <v>327852</v>
      </c>
      <c r="P361" s="28">
        <f t="shared" si="253"/>
        <v>0</v>
      </c>
      <c r="Q361" s="28">
        <f t="shared" si="253"/>
        <v>378000</v>
      </c>
      <c r="R361" s="28">
        <f t="shared" si="253"/>
        <v>327852</v>
      </c>
      <c r="S361" s="28">
        <f t="shared" si="253"/>
        <v>0</v>
      </c>
      <c r="T361" s="28">
        <f t="shared" si="253"/>
        <v>0</v>
      </c>
      <c r="U361" s="28">
        <f t="shared" si="253"/>
        <v>0</v>
      </c>
      <c r="V361" s="28">
        <f t="shared" si="253"/>
        <v>0</v>
      </c>
      <c r="W361" s="28">
        <f t="shared" si="253"/>
        <v>0</v>
      </c>
      <c r="X361" s="28">
        <f t="shared" si="253"/>
        <v>0</v>
      </c>
      <c r="Y361" s="28">
        <f t="shared" si="253"/>
        <v>0</v>
      </c>
      <c r="Z361" s="28">
        <f t="shared" si="253"/>
        <v>0</v>
      </c>
      <c r="AA361" s="28">
        <f t="shared" si="253"/>
        <v>0</v>
      </c>
      <c r="AB361" s="28">
        <f t="shared" si="253"/>
        <v>0</v>
      </c>
    </row>
    <row r="362" spans="1:28" s="17" customFormat="1" ht="47.25" outlineLevel="1">
      <c r="A362" s="12" t="s">
        <v>412</v>
      </c>
      <c r="B362" s="22" t="s">
        <v>133</v>
      </c>
      <c r="C362" s="22" t="s">
        <v>871</v>
      </c>
      <c r="D362" s="22" t="s">
        <v>28</v>
      </c>
      <c r="E362" s="22">
        <v>346</v>
      </c>
      <c r="F362" s="75"/>
      <c r="G362" s="24">
        <f>SUM(I362:K362)-H362</f>
        <v>378000</v>
      </c>
      <c r="H362" s="24"/>
      <c r="I362" s="25"/>
      <c r="J362" s="10">
        <f>SUM(Q362)</f>
        <v>378000</v>
      </c>
      <c r="K362" s="11">
        <f>SUM(S362+U362+W362+Y362+AA362)</f>
        <v>0</v>
      </c>
      <c r="L362" s="54">
        <f>SUM(N362:P362)-M362</f>
        <v>327852</v>
      </c>
      <c r="M362" s="63"/>
      <c r="N362" s="54"/>
      <c r="O362" s="8">
        <f>SUM(R362)</f>
        <v>327852</v>
      </c>
      <c r="P362" s="9">
        <f>SUM(T362+V362+X362+Z362+AB362)</f>
        <v>0</v>
      </c>
      <c r="Q362" s="28">
        <v>378000</v>
      </c>
      <c r="R362" s="28">
        <v>327852</v>
      </c>
      <c r="S362" s="28"/>
      <c r="T362" s="28"/>
      <c r="U362" s="28"/>
      <c r="V362" s="28"/>
      <c r="W362" s="28"/>
      <c r="X362" s="28"/>
      <c r="Y362" s="28"/>
      <c r="Z362" s="28"/>
      <c r="AA362" s="28"/>
      <c r="AB362" s="28"/>
    </row>
    <row r="363" spans="1:28" s="7" customFormat="1" ht="47.25" outlineLevel="1">
      <c r="A363" s="14" t="s">
        <v>422</v>
      </c>
      <c r="B363" s="79" t="s">
        <v>133</v>
      </c>
      <c r="C363" s="79" t="s">
        <v>870</v>
      </c>
      <c r="D363" s="79" t="s">
        <v>2</v>
      </c>
      <c r="E363" s="79" t="s">
        <v>2</v>
      </c>
      <c r="F363" s="76"/>
      <c r="G363" s="51">
        <f>SUM(G364)</f>
        <v>8170642.0800000001</v>
      </c>
      <c r="H363" s="51">
        <f t="shared" ref="H363:AB365" si="254">SUM(H364)</f>
        <v>0</v>
      </c>
      <c r="I363" s="51">
        <f t="shared" si="254"/>
        <v>0</v>
      </c>
      <c r="J363" s="51">
        <f t="shared" si="254"/>
        <v>8170642.0800000001</v>
      </c>
      <c r="K363" s="51">
        <f t="shared" si="254"/>
        <v>0</v>
      </c>
      <c r="L363" s="51">
        <f t="shared" si="254"/>
        <v>8170642.0800000001</v>
      </c>
      <c r="M363" s="51">
        <f t="shared" si="254"/>
        <v>0</v>
      </c>
      <c r="N363" s="51">
        <f t="shared" si="254"/>
        <v>0</v>
      </c>
      <c r="O363" s="51">
        <f t="shared" si="254"/>
        <v>8170642.0800000001</v>
      </c>
      <c r="P363" s="51">
        <f t="shared" si="254"/>
        <v>0</v>
      </c>
      <c r="Q363" s="51">
        <f t="shared" si="254"/>
        <v>8170642.0800000001</v>
      </c>
      <c r="R363" s="51">
        <f t="shared" si="254"/>
        <v>8170642.0800000001</v>
      </c>
      <c r="S363" s="51">
        <f t="shared" si="254"/>
        <v>0</v>
      </c>
      <c r="T363" s="51">
        <f t="shared" si="254"/>
        <v>0</v>
      </c>
      <c r="U363" s="51">
        <f t="shared" si="254"/>
        <v>0</v>
      </c>
      <c r="V363" s="51">
        <f t="shared" si="254"/>
        <v>0</v>
      </c>
      <c r="W363" s="51">
        <f t="shared" si="254"/>
        <v>0</v>
      </c>
      <c r="X363" s="51">
        <f t="shared" si="254"/>
        <v>0</v>
      </c>
      <c r="Y363" s="51">
        <f t="shared" si="254"/>
        <v>0</v>
      </c>
      <c r="Z363" s="51">
        <f t="shared" si="254"/>
        <v>0</v>
      </c>
      <c r="AA363" s="51">
        <f t="shared" si="254"/>
        <v>0</v>
      </c>
      <c r="AB363" s="51">
        <f t="shared" si="254"/>
        <v>0</v>
      </c>
    </row>
    <row r="364" spans="1:28" s="4" customFormat="1" ht="47.25" outlineLevel="1">
      <c r="A364" s="12" t="s">
        <v>410</v>
      </c>
      <c r="B364" s="22" t="s">
        <v>133</v>
      </c>
      <c r="C364" s="22" t="s">
        <v>870</v>
      </c>
      <c r="D364" s="22" t="s">
        <v>26</v>
      </c>
      <c r="E364" s="22" t="s">
        <v>2</v>
      </c>
      <c r="F364" s="92"/>
      <c r="G364" s="28">
        <f>SUM(G365)</f>
        <v>8170642.0800000001</v>
      </c>
      <c r="H364" s="28">
        <f t="shared" si="254"/>
        <v>0</v>
      </c>
      <c r="I364" s="28">
        <f t="shared" si="254"/>
        <v>0</v>
      </c>
      <c r="J364" s="28">
        <f t="shared" si="254"/>
        <v>8170642.0800000001</v>
      </c>
      <c r="K364" s="28">
        <f t="shared" si="254"/>
        <v>0</v>
      </c>
      <c r="L364" s="28">
        <f t="shared" si="254"/>
        <v>8170642.0800000001</v>
      </c>
      <c r="M364" s="28">
        <f t="shared" si="254"/>
        <v>0</v>
      </c>
      <c r="N364" s="28">
        <f t="shared" si="254"/>
        <v>0</v>
      </c>
      <c r="O364" s="28">
        <f t="shared" si="254"/>
        <v>8170642.0800000001</v>
      </c>
      <c r="P364" s="28">
        <f t="shared" si="254"/>
        <v>0</v>
      </c>
      <c r="Q364" s="28">
        <f t="shared" si="254"/>
        <v>8170642.0800000001</v>
      </c>
      <c r="R364" s="28">
        <f t="shared" si="254"/>
        <v>8170642.0800000001</v>
      </c>
      <c r="S364" s="28">
        <f t="shared" si="254"/>
        <v>0</v>
      </c>
      <c r="T364" s="28">
        <f t="shared" si="254"/>
        <v>0</v>
      </c>
      <c r="U364" s="28">
        <f t="shared" si="254"/>
        <v>0</v>
      </c>
      <c r="V364" s="28">
        <f t="shared" si="254"/>
        <v>0</v>
      </c>
      <c r="W364" s="28">
        <f t="shared" si="254"/>
        <v>0</v>
      </c>
      <c r="X364" s="28">
        <f t="shared" si="254"/>
        <v>0</v>
      </c>
      <c r="Y364" s="28">
        <f t="shared" si="254"/>
        <v>0</v>
      </c>
      <c r="Z364" s="28">
        <f t="shared" si="254"/>
        <v>0</v>
      </c>
      <c r="AA364" s="28">
        <f t="shared" si="254"/>
        <v>0</v>
      </c>
      <c r="AB364" s="28">
        <f t="shared" si="254"/>
        <v>0</v>
      </c>
    </row>
    <row r="365" spans="1:28" s="4" customFormat="1" ht="31.5" outlineLevel="1">
      <c r="A365" s="12" t="s">
        <v>411</v>
      </c>
      <c r="B365" s="22" t="s">
        <v>133</v>
      </c>
      <c r="C365" s="22" t="s">
        <v>870</v>
      </c>
      <c r="D365" s="22" t="s">
        <v>28</v>
      </c>
      <c r="E365" s="22" t="s">
        <v>2</v>
      </c>
      <c r="F365" s="92"/>
      <c r="G365" s="28">
        <f>SUM(G366)</f>
        <v>8170642.0800000001</v>
      </c>
      <c r="H365" s="28">
        <f t="shared" si="254"/>
        <v>0</v>
      </c>
      <c r="I365" s="28">
        <f t="shared" si="254"/>
        <v>0</v>
      </c>
      <c r="J365" s="28">
        <f t="shared" si="254"/>
        <v>8170642.0800000001</v>
      </c>
      <c r="K365" s="28">
        <f t="shared" si="254"/>
        <v>0</v>
      </c>
      <c r="L365" s="28">
        <f t="shared" si="254"/>
        <v>8170642.0800000001</v>
      </c>
      <c r="M365" s="28">
        <f t="shared" si="254"/>
        <v>0</v>
      </c>
      <c r="N365" s="28">
        <f t="shared" si="254"/>
        <v>0</v>
      </c>
      <c r="O365" s="28">
        <f t="shared" si="254"/>
        <v>8170642.0800000001</v>
      </c>
      <c r="P365" s="28">
        <f t="shared" si="254"/>
        <v>0</v>
      </c>
      <c r="Q365" s="28">
        <f t="shared" si="254"/>
        <v>8170642.0800000001</v>
      </c>
      <c r="R365" s="28">
        <f t="shared" si="254"/>
        <v>8170642.0800000001</v>
      </c>
      <c r="S365" s="28">
        <f t="shared" si="254"/>
        <v>0</v>
      </c>
      <c r="T365" s="28">
        <f t="shared" si="254"/>
        <v>0</v>
      </c>
      <c r="U365" s="28">
        <f t="shared" si="254"/>
        <v>0</v>
      </c>
      <c r="V365" s="28">
        <f t="shared" si="254"/>
        <v>0</v>
      </c>
      <c r="W365" s="28">
        <f t="shared" si="254"/>
        <v>0</v>
      </c>
      <c r="X365" s="28">
        <f t="shared" si="254"/>
        <v>0</v>
      </c>
      <c r="Y365" s="28">
        <f t="shared" si="254"/>
        <v>0</v>
      </c>
      <c r="Z365" s="28">
        <f t="shared" si="254"/>
        <v>0</v>
      </c>
      <c r="AA365" s="28">
        <f t="shared" si="254"/>
        <v>0</v>
      </c>
      <c r="AB365" s="28">
        <f t="shared" si="254"/>
        <v>0</v>
      </c>
    </row>
    <row r="366" spans="1:28" s="4" customFormat="1" ht="31.5" outlineLevel="1">
      <c r="A366" s="12" t="s">
        <v>415</v>
      </c>
      <c r="B366" s="22" t="s">
        <v>133</v>
      </c>
      <c r="C366" s="22" t="s">
        <v>870</v>
      </c>
      <c r="D366" s="22" t="s">
        <v>28</v>
      </c>
      <c r="E366" s="22" t="s">
        <v>72</v>
      </c>
      <c r="F366" s="92"/>
      <c r="G366" s="28">
        <f>SUM(I366:K366)-H366</f>
        <v>8170642.0800000001</v>
      </c>
      <c r="H366" s="28"/>
      <c r="I366" s="28"/>
      <c r="J366" s="8">
        <f>SUM(Q366)</f>
        <v>8170642.0800000001</v>
      </c>
      <c r="K366" s="9">
        <f>SUM(S366+U366+W366+Y366+AA366)</f>
        <v>0</v>
      </c>
      <c r="L366" s="28">
        <f>SUM(N366:P366)-M366</f>
        <v>8170642.0800000001</v>
      </c>
      <c r="M366" s="58"/>
      <c r="N366" s="28"/>
      <c r="O366" s="8">
        <f>SUM(R366)</f>
        <v>8170642.0800000001</v>
      </c>
      <c r="P366" s="9">
        <f>SUM(T366+V366+X366+Z366+AB366)</f>
        <v>0</v>
      </c>
      <c r="Q366" s="28">
        <v>8170642.0800000001</v>
      </c>
      <c r="R366" s="28">
        <v>8170642.0800000001</v>
      </c>
      <c r="S366" s="28"/>
      <c r="T366" s="28"/>
      <c r="U366" s="28"/>
      <c r="V366" s="28"/>
      <c r="W366" s="28"/>
      <c r="X366" s="28"/>
      <c r="Y366" s="28"/>
      <c r="Z366" s="28"/>
      <c r="AA366" s="28"/>
      <c r="AB366" s="28"/>
    </row>
    <row r="367" spans="1:28" s="4" customFormat="1" ht="63" outlineLevel="1">
      <c r="A367" s="14" t="s">
        <v>1206</v>
      </c>
      <c r="B367" s="79" t="s">
        <v>133</v>
      </c>
      <c r="C367" s="79" t="s">
        <v>1207</v>
      </c>
      <c r="D367" s="79" t="s">
        <v>2</v>
      </c>
      <c r="E367" s="79" t="s">
        <v>2</v>
      </c>
      <c r="F367" s="92"/>
      <c r="G367" s="51">
        <f>SUM(G368)</f>
        <v>4434699.87</v>
      </c>
      <c r="H367" s="51">
        <f t="shared" ref="H367:AB368" si="255">SUM(H368)</f>
        <v>0</v>
      </c>
      <c r="I367" s="51">
        <f t="shared" si="255"/>
        <v>0</v>
      </c>
      <c r="J367" s="51">
        <f t="shared" si="255"/>
        <v>0</v>
      </c>
      <c r="K367" s="51">
        <f t="shared" si="255"/>
        <v>4434699.87</v>
      </c>
      <c r="L367" s="51">
        <f t="shared" si="255"/>
        <v>4434535.45</v>
      </c>
      <c r="M367" s="51">
        <f t="shared" si="255"/>
        <v>0</v>
      </c>
      <c r="N367" s="51">
        <f t="shared" si="255"/>
        <v>0</v>
      </c>
      <c r="O367" s="51">
        <f t="shared" si="255"/>
        <v>0</v>
      </c>
      <c r="P367" s="51">
        <f t="shared" si="255"/>
        <v>4434535.45</v>
      </c>
      <c r="Q367" s="51">
        <f t="shared" si="255"/>
        <v>0</v>
      </c>
      <c r="R367" s="51">
        <f t="shared" si="255"/>
        <v>0</v>
      </c>
      <c r="S367" s="51">
        <f t="shared" si="255"/>
        <v>1200023.42</v>
      </c>
      <c r="T367" s="51">
        <f t="shared" si="255"/>
        <v>1199859</v>
      </c>
      <c r="U367" s="51">
        <f t="shared" si="255"/>
        <v>1337229.17</v>
      </c>
      <c r="V367" s="51">
        <f t="shared" si="255"/>
        <v>1337229.17</v>
      </c>
      <c r="W367" s="51">
        <f t="shared" si="255"/>
        <v>1897447.28</v>
      </c>
      <c r="X367" s="51">
        <f t="shared" si="255"/>
        <v>1897447.28</v>
      </c>
      <c r="Y367" s="51">
        <f t="shared" si="255"/>
        <v>0</v>
      </c>
      <c r="Z367" s="51">
        <f t="shared" si="255"/>
        <v>0</v>
      </c>
      <c r="AA367" s="51">
        <f t="shared" si="255"/>
        <v>0</v>
      </c>
      <c r="AB367" s="51">
        <f t="shared" si="255"/>
        <v>0</v>
      </c>
    </row>
    <row r="368" spans="1:28" s="4" customFormat="1" ht="47.25" outlineLevel="1">
      <c r="A368" s="12" t="s">
        <v>410</v>
      </c>
      <c r="B368" s="22" t="s">
        <v>133</v>
      </c>
      <c r="C368" s="22" t="s">
        <v>1207</v>
      </c>
      <c r="D368" s="22" t="s">
        <v>26</v>
      </c>
      <c r="E368" s="22" t="s">
        <v>2</v>
      </c>
      <c r="F368" s="92"/>
      <c r="G368" s="28">
        <f>SUM(G369)</f>
        <v>4434699.87</v>
      </c>
      <c r="H368" s="28">
        <f t="shared" si="255"/>
        <v>0</v>
      </c>
      <c r="I368" s="28">
        <f t="shared" si="255"/>
        <v>0</v>
      </c>
      <c r="J368" s="28">
        <f t="shared" si="255"/>
        <v>0</v>
      </c>
      <c r="K368" s="28">
        <f t="shared" si="255"/>
        <v>4434699.87</v>
      </c>
      <c r="L368" s="28">
        <f t="shared" si="255"/>
        <v>4434535.45</v>
      </c>
      <c r="M368" s="28">
        <f t="shared" si="255"/>
        <v>0</v>
      </c>
      <c r="N368" s="28">
        <f t="shared" si="255"/>
        <v>0</v>
      </c>
      <c r="O368" s="28">
        <f t="shared" si="255"/>
        <v>0</v>
      </c>
      <c r="P368" s="28">
        <f t="shared" si="255"/>
        <v>4434535.45</v>
      </c>
      <c r="Q368" s="28">
        <f t="shared" si="255"/>
        <v>0</v>
      </c>
      <c r="R368" s="28">
        <f t="shared" si="255"/>
        <v>0</v>
      </c>
      <c r="S368" s="28">
        <f t="shared" si="255"/>
        <v>1200023.42</v>
      </c>
      <c r="T368" s="28">
        <f t="shared" si="255"/>
        <v>1199859</v>
      </c>
      <c r="U368" s="28">
        <f t="shared" si="255"/>
        <v>1337229.17</v>
      </c>
      <c r="V368" s="28">
        <f t="shared" si="255"/>
        <v>1337229.17</v>
      </c>
      <c r="W368" s="28">
        <f t="shared" si="255"/>
        <v>1897447.28</v>
      </c>
      <c r="X368" s="28">
        <f t="shared" si="255"/>
        <v>1897447.28</v>
      </c>
      <c r="Y368" s="28">
        <f t="shared" si="255"/>
        <v>0</v>
      </c>
      <c r="Z368" s="28">
        <f t="shared" si="255"/>
        <v>0</v>
      </c>
      <c r="AA368" s="28">
        <f t="shared" si="255"/>
        <v>0</v>
      </c>
      <c r="AB368" s="28">
        <f t="shared" si="255"/>
        <v>0</v>
      </c>
    </row>
    <row r="369" spans="1:28" s="4" customFormat="1" ht="31.5" outlineLevel="1">
      <c r="A369" s="12" t="s">
        <v>411</v>
      </c>
      <c r="B369" s="22" t="s">
        <v>133</v>
      </c>
      <c r="C369" s="22" t="s">
        <v>1207</v>
      </c>
      <c r="D369" s="22" t="s">
        <v>28</v>
      </c>
      <c r="E369" s="22" t="s">
        <v>2</v>
      </c>
      <c r="F369" s="92"/>
      <c r="G369" s="28">
        <f>SUM(G370:G372)</f>
        <v>4434699.87</v>
      </c>
      <c r="H369" s="28">
        <f t="shared" ref="H369:AB369" si="256">SUM(H370:H372)</f>
        <v>0</v>
      </c>
      <c r="I369" s="28">
        <f t="shared" si="256"/>
        <v>0</v>
      </c>
      <c r="J369" s="28">
        <f t="shared" si="256"/>
        <v>0</v>
      </c>
      <c r="K369" s="28">
        <f t="shared" si="256"/>
        <v>4434699.87</v>
      </c>
      <c r="L369" s="28">
        <f t="shared" si="256"/>
        <v>4434535.45</v>
      </c>
      <c r="M369" s="28">
        <f t="shared" si="256"/>
        <v>0</v>
      </c>
      <c r="N369" s="28">
        <f t="shared" si="256"/>
        <v>0</v>
      </c>
      <c r="O369" s="28">
        <f t="shared" si="256"/>
        <v>0</v>
      </c>
      <c r="P369" s="28">
        <f t="shared" si="256"/>
        <v>4434535.45</v>
      </c>
      <c r="Q369" s="28">
        <f t="shared" si="256"/>
        <v>0</v>
      </c>
      <c r="R369" s="28">
        <f t="shared" si="256"/>
        <v>0</v>
      </c>
      <c r="S369" s="28">
        <f t="shared" si="256"/>
        <v>1200023.42</v>
      </c>
      <c r="T369" s="28">
        <f t="shared" si="256"/>
        <v>1199859</v>
      </c>
      <c r="U369" s="28">
        <f t="shared" si="256"/>
        <v>1337229.17</v>
      </c>
      <c r="V369" s="28">
        <f t="shared" si="256"/>
        <v>1337229.17</v>
      </c>
      <c r="W369" s="28">
        <f t="shared" si="256"/>
        <v>1897447.28</v>
      </c>
      <c r="X369" s="28">
        <f t="shared" si="256"/>
        <v>1897447.28</v>
      </c>
      <c r="Y369" s="28">
        <f t="shared" si="256"/>
        <v>0</v>
      </c>
      <c r="Z369" s="28">
        <f t="shared" si="256"/>
        <v>0</v>
      </c>
      <c r="AA369" s="28">
        <f t="shared" si="256"/>
        <v>0</v>
      </c>
      <c r="AB369" s="28">
        <f t="shared" si="256"/>
        <v>0</v>
      </c>
    </row>
    <row r="370" spans="1:28" s="4" customFormat="1" ht="31.5" outlineLevel="1">
      <c r="A370" s="12" t="s">
        <v>415</v>
      </c>
      <c r="B370" s="22" t="s">
        <v>133</v>
      </c>
      <c r="C370" s="22" t="s">
        <v>1207</v>
      </c>
      <c r="D370" s="22" t="s">
        <v>28</v>
      </c>
      <c r="E370" s="22">
        <v>225</v>
      </c>
      <c r="F370" s="92"/>
      <c r="G370" s="28">
        <f>SUM(I370:K370)-H370</f>
        <v>2707582.7</v>
      </c>
      <c r="H370" s="28"/>
      <c r="I370" s="28"/>
      <c r="J370" s="8">
        <f>SUM(Q370)</f>
        <v>0</v>
      </c>
      <c r="K370" s="9">
        <f>SUM(S370+U370+W370+Y370+AA370)</f>
        <v>2707582.7</v>
      </c>
      <c r="L370" s="28">
        <f>SUM(N370:P370)-M370</f>
        <v>2707418.2800000003</v>
      </c>
      <c r="M370" s="58"/>
      <c r="N370" s="28"/>
      <c r="O370" s="8">
        <f>SUM(R370)</f>
        <v>0</v>
      </c>
      <c r="P370" s="9">
        <f>SUM(T370+V370+X370+Z370+AB370)</f>
        <v>2707418.2800000003</v>
      </c>
      <c r="Q370" s="28"/>
      <c r="R370" s="28"/>
      <c r="S370" s="28">
        <v>1200023.42</v>
      </c>
      <c r="T370" s="28">
        <v>1199859</v>
      </c>
      <c r="U370" s="28"/>
      <c r="V370" s="28"/>
      <c r="W370" s="28">
        <v>1507559.28</v>
      </c>
      <c r="X370" s="28">
        <v>1507559.28</v>
      </c>
      <c r="Y370" s="28"/>
      <c r="Z370" s="28"/>
      <c r="AA370" s="28"/>
      <c r="AB370" s="28"/>
    </row>
    <row r="371" spans="1:28" s="4" customFormat="1" outlineLevel="1">
      <c r="A371" s="2" t="s">
        <v>37</v>
      </c>
      <c r="B371" s="22" t="s">
        <v>133</v>
      </c>
      <c r="C371" s="22" t="s">
        <v>1207</v>
      </c>
      <c r="D371" s="22" t="s">
        <v>28</v>
      </c>
      <c r="E371" s="22">
        <v>226</v>
      </c>
      <c r="F371" s="92"/>
      <c r="G371" s="28">
        <f>SUM(I371:K371)-H371</f>
        <v>1337229.17</v>
      </c>
      <c r="H371" s="28"/>
      <c r="I371" s="28"/>
      <c r="J371" s="8">
        <f>SUM(Q371)</f>
        <v>0</v>
      </c>
      <c r="K371" s="9">
        <f>SUM(S371+U371+W371+Y371+AA371)</f>
        <v>1337229.17</v>
      </c>
      <c r="L371" s="28">
        <f>SUM(N371:P371)-M371</f>
        <v>1337229.17</v>
      </c>
      <c r="M371" s="58"/>
      <c r="N371" s="28"/>
      <c r="O371" s="8">
        <f>SUM(R371)</f>
        <v>0</v>
      </c>
      <c r="P371" s="9">
        <f>SUM(T371+V371+X371+Z371+AB371)</f>
        <v>1337229.17</v>
      </c>
      <c r="Q371" s="28"/>
      <c r="R371" s="28"/>
      <c r="S371" s="28"/>
      <c r="T371" s="28"/>
      <c r="U371" s="28">
        <v>1337229.17</v>
      </c>
      <c r="V371" s="28">
        <v>1337229.17</v>
      </c>
      <c r="W371" s="28"/>
      <c r="X371" s="28"/>
      <c r="Y371" s="28"/>
      <c r="Z371" s="28"/>
      <c r="AA371" s="28"/>
      <c r="AB371" s="28"/>
    </row>
    <row r="372" spans="1:28" s="4" customFormat="1" ht="31.5" outlineLevel="1">
      <c r="A372" s="12" t="s">
        <v>524</v>
      </c>
      <c r="B372" s="22" t="s">
        <v>133</v>
      </c>
      <c r="C372" s="22" t="s">
        <v>1207</v>
      </c>
      <c r="D372" s="22" t="s">
        <v>28</v>
      </c>
      <c r="E372" s="22">
        <v>344</v>
      </c>
      <c r="F372" s="92"/>
      <c r="G372" s="28">
        <f>SUM(I372:K372)-H372</f>
        <v>389888</v>
      </c>
      <c r="H372" s="28"/>
      <c r="I372" s="28"/>
      <c r="J372" s="8">
        <f>SUM(Q372)</f>
        <v>0</v>
      </c>
      <c r="K372" s="9">
        <f>SUM(S372+U372+W372+Y372+AA372)</f>
        <v>389888</v>
      </c>
      <c r="L372" s="28">
        <f>SUM(N372:P372)-M372</f>
        <v>389888</v>
      </c>
      <c r="M372" s="58"/>
      <c r="N372" s="28"/>
      <c r="O372" s="8">
        <f>SUM(R372)</f>
        <v>0</v>
      </c>
      <c r="P372" s="9">
        <f>SUM(T372+V372+X372+Z372+AB372)</f>
        <v>389888</v>
      </c>
      <c r="Q372" s="28"/>
      <c r="R372" s="28"/>
      <c r="S372" s="28"/>
      <c r="T372" s="28"/>
      <c r="U372" s="28"/>
      <c r="V372" s="28"/>
      <c r="W372" s="28">
        <v>389888</v>
      </c>
      <c r="X372" s="28">
        <v>389888</v>
      </c>
      <c r="Y372" s="28"/>
      <c r="Z372" s="28"/>
      <c r="AA372" s="28"/>
      <c r="AB372" s="28"/>
    </row>
    <row r="373" spans="1:28" s="7" customFormat="1" ht="78.75" outlineLevel="1">
      <c r="A373" s="14" t="s">
        <v>874</v>
      </c>
      <c r="B373" s="79" t="s">
        <v>133</v>
      </c>
      <c r="C373" s="79" t="s">
        <v>873</v>
      </c>
      <c r="D373" s="79" t="s">
        <v>2</v>
      </c>
      <c r="E373" s="79" t="s">
        <v>2</v>
      </c>
      <c r="F373" s="76"/>
      <c r="G373" s="51">
        <f>SUM(G374)</f>
        <v>56000</v>
      </c>
      <c r="H373" s="51">
        <f t="shared" ref="H373:AB375" si="257">SUM(H374)</f>
        <v>0</v>
      </c>
      <c r="I373" s="51">
        <f t="shared" si="257"/>
        <v>0</v>
      </c>
      <c r="J373" s="51">
        <f t="shared" si="257"/>
        <v>56000</v>
      </c>
      <c r="K373" s="51">
        <f t="shared" si="257"/>
        <v>0</v>
      </c>
      <c r="L373" s="51">
        <f t="shared" si="257"/>
        <v>56000</v>
      </c>
      <c r="M373" s="51">
        <f t="shared" si="257"/>
        <v>0</v>
      </c>
      <c r="N373" s="51">
        <f t="shared" si="257"/>
        <v>0</v>
      </c>
      <c r="O373" s="51">
        <f t="shared" si="257"/>
        <v>56000</v>
      </c>
      <c r="P373" s="51">
        <f t="shared" si="257"/>
        <v>0</v>
      </c>
      <c r="Q373" s="51">
        <f t="shared" si="257"/>
        <v>56000</v>
      </c>
      <c r="R373" s="51">
        <f t="shared" si="257"/>
        <v>56000</v>
      </c>
      <c r="S373" s="51">
        <f t="shared" si="257"/>
        <v>0</v>
      </c>
      <c r="T373" s="51">
        <f t="shared" si="257"/>
        <v>0</v>
      </c>
      <c r="U373" s="51">
        <f t="shared" si="257"/>
        <v>0</v>
      </c>
      <c r="V373" s="51">
        <f t="shared" si="257"/>
        <v>0</v>
      </c>
      <c r="W373" s="51">
        <f t="shared" si="257"/>
        <v>0</v>
      </c>
      <c r="X373" s="51">
        <f t="shared" si="257"/>
        <v>0</v>
      </c>
      <c r="Y373" s="51">
        <f t="shared" si="257"/>
        <v>0</v>
      </c>
      <c r="Z373" s="51">
        <f t="shared" si="257"/>
        <v>0</v>
      </c>
      <c r="AA373" s="51">
        <f t="shared" si="257"/>
        <v>0</v>
      </c>
      <c r="AB373" s="51">
        <f t="shared" si="257"/>
        <v>0</v>
      </c>
    </row>
    <row r="374" spans="1:28" s="4" customFormat="1" ht="47.25" outlineLevel="1">
      <c r="A374" s="12" t="s">
        <v>410</v>
      </c>
      <c r="B374" s="22" t="s">
        <v>133</v>
      </c>
      <c r="C374" s="22" t="s">
        <v>873</v>
      </c>
      <c r="D374" s="22" t="s">
        <v>26</v>
      </c>
      <c r="E374" s="22" t="s">
        <v>2</v>
      </c>
      <c r="F374" s="92"/>
      <c r="G374" s="28">
        <f>SUM(G375)</f>
        <v>56000</v>
      </c>
      <c r="H374" s="28">
        <f t="shared" si="257"/>
        <v>0</v>
      </c>
      <c r="I374" s="28">
        <f t="shared" si="257"/>
        <v>0</v>
      </c>
      <c r="J374" s="28">
        <f t="shared" si="257"/>
        <v>56000</v>
      </c>
      <c r="K374" s="28">
        <f t="shared" si="257"/>
        <v>0</v>
      </c>
      <c r="L374" s="28">
        <f t="shared" si="257"/>
        <v>56000</v>
      </c>
      <c r="M374" s="28">
        <f t="shared" si="257"/>
        <v>0</v>
      </c>
      <c r="N374" s="28">
        <f t="shared" si="257"/>
        <v>0</v>
      </c>
      <c r="O374" s="28">
        <f t="shared" si="257"/>
        <v>56000</v>
      </c>
      <c r="P374" s="28">
        <f t="shared" si="257"/>
        <v>0</v>
      </c>
      <c r="Q374" s="28">
        <f t="shared" si="257"/>
        <v>56000</v>
      </c>
      <c r="R374" s="28">
        <f t="shared" si="257"/>
        <v>56000</v>
      </c>
      <c r="S374" s="28">
        <f t="shared" si="257"/>
        <v>0</v>
      </c>
      <c r="T374" s="28">
        <f t="shared" si="257"/>
        <v>0</v>
      </c>
      <c r="U374" s="28">
        <f t="shared" si="257"/>
        <v>0</v>
      </c>
      <c r="V374" s="28">
        <f t="shared" si="257"/>
        <v>0</v>
      </c>
      <c r="W374" s="28">
        <f t="shared" si="257"/>
        <v>0</v>
      </c>
      <c r="X374" s="28">
        <f t="shared" si="257"/>
        <v>0</v>
      </c>
      <c r="Y374" s="28">
        <f t="shared" si="257"/>
        <v>0</v>
      </c>
      <c r="Z374" s="28">
        <f t="shared" si="257"/>
        <v>0</v>
      </c>
      <c r="AA374" s="28">
        <f t="shared" si="257"/>
        <v>0</v>
      </c>
      <c r="AB374" s="28">
        <f t="shared" si="257"/>
        <v>0</v>
      </c>
    </row>
    <row r="375" spans="1:28" s="4" customFormat="1" ht="31.5" outlineLevel="1">
      <c r="A375" s="12" t="s">
        <v>411</v>
      </c>
      <c r="B375" s="22" t="s">
        <v>133</v>
      </c>
      <c r="C375" s="22" t="s">
        <v>873</v>
      </c>
      <c r="D375" s="22" t="s">
        <v>28</v>
      </c>
      <c r="E375" s="22" t="s">
        <v>2</v>
      </c>
      <c r="F375" s="92"/>
      <c r="G375" s="28">
        <f>SUM(G376)</f>
        <v>56000</v>
      </c>
      <c r="H375" s="28">
        <f t="shared" si="257"/>
        <v>0</v>
      </c>
      <c r="I375" s="28">
        <f t="shared" si="257"/>
        <v>0</v>
      </c>
      <c r="J375" s="28">
        <f t="shared" si="257"/>
        <v>56000</v>
      </c>
      <c r="K375" s="28">
        <f t="shared" si="257"/>
        <v>0</v>
      </c>
      <c r="L375" s="28">
        <f t="shared" si="257"/>
        <v>56000</v>
      </c>
      <c r="M375" s="28">
        <f t="shared" si="257"/>
        <v>0</v>
      </c>
      <c r="N375" s="28">
        <f t="shared" si="257"/>
        <v>0</v>
      </c>
      <c r="O375" s="28">
        <f t="shared" si="257"/>
        <v>56000</v>
      </c>
      <c r="P375" s="28">
        <f t="shared" si="257"/>
        <v>0</v>
      </c>
      <c r="Q375" s="28">
        <f t="shared" si="257"/>
        <v>56000</v>
      </c>
      <c r="R375" s="28">
        <f t="shared" si="257"/>
        <v>56000</v>
      </c>
      <c r="S375" s="28">
        <f t="shared" si="257"/>
        <v>0</v>
      </c>
      <c r="T375" s="28">
        <f t="shared" si="257"/>
        <v>0</v>
      </c>
      <c r="U375" s="28">
        <f t="shared" si="257"/>
        <v>0</v>
      </c>
      <c r="V375" s="28">
        <f t="shared" si="257"/>
        <v>0</v>
      </c>
      <c r="W375" s="28">
        <f t="shared" si="257"/>
        <v>0</v>
      </c>
      <c r="X375" s="28">
        <f t="shared" si="257"/>
        <v>0</v>
      </c>
      <c r="Y375" s="28">
        <f t="shared" si="257"/>
        <v>0</v>
      </c>
      <c r="Z375" s="28">
        <f t="shared" si="257"/>
        <v>0</v>
      </c>
      <c r="AA375" s="28">
        <f t="shared" si="257"/>
        <v>0</v>
      </c>
      <c r="AB375" s="28">
        <f t="shared" si="257"/>
        <v>0</v>
      </c>
    </row>
    <row r="376" spans="1:28" s="4" customFormat="1" outlineLevel="1">
      <c r="A376" s="12" t="s">
        <v>424</v>
      </c>
      <c r="B376" s="22" t="s">
        <v>133</v>
      </c>
      <c r="C376" s="22" t="s">
        <v>873</v>
      </c>
      <c r="D376" s="22">
        <v>244</v>
      </c>
      <c r="E376" s="22">
        <v>226</v>
      </c>
      <c r="F376" s="92"/>
      <c r="G376" s="28">
        <f>SUM(I376:K376)-H376</f>
        <v>56000</v>
      </c>
      <c r="H376" s="28"/>
      <c r="I376" s="28"/>
      <c r="J376" s="8">
        <f>SUM(Q376)</f>
        <v>56000</v>
      </c>
      <c r="K376" s="9">
        <f>SUM(S376+U376+W376+Y376+AA376)</f>
        <v>0</v>
      </c>
      <c r="L376" s="28">
        <f>SUM(N376:P376)-M376</f>
        <v>56000</v>
      </c>
      <c r="M376" s="58"/>
      <c r="N376" s="28"/>
      <c r="O376" s="8">
        <f>SUM(R376)</f>
        <v>56000</v>
      </c>
      <c r="P376" s="9">
        <f>SUM(T376+V376+X376+Z376+AB376)</f>
        <v>0</v>
      </c>
      <c r="Q376" s="28">
        <v>56000</v>
      </c>
      <c r="R376" s="28">
        <v>56000</v>
      </c>
      <c r="S376" s="28"/>
      <c r="T376" s="28"/>
      <c r="U376" s="28"/>
      <c r="V376" s="28"/>
      <c r="W376" s="28"/>
      <c r="X376" s="28"/>
      <c r="Y376" s="28"/>
      <c r="Z376" s="28"/>
      <c r="AA376" s="28"/>
      <c r="AB376" s="28"/>
    </row>
    <row r="377" spans="1:28" s="7" customFormat="1" ht="63" outlineLevel="1">
      <c r="A377" s="14" t="s">
        <v>876</v>
      </c>
      <c r="B377" s="79" t="s">
        <v>133</v>
      </c>
      <c r="C377" s="79" t="s">
        <v>875</v>
      </c>
      <c r="D377" s="79" t="s">
        <v>2</v>
      </c>
      <c r="E377" s="79" t="s">
        <v>2</v>
      </c>
      <c r="F377" s="76"/>
      <c r="G377" s="51">
        <f>SUM(G378)</f>
        <v>35313807.100000001</v>
      </c>
      <c r="H377" s="51">
        <f t="shared" ref="H377:AB378" si="258">SUM(H378)</f>
        <v>0</v>
      </c>
      <c r="I377" s="51">
        <f t="shared" si="258"/>
        <v>0</v>
      </c>
      <c r="J377" s="51">
        <f t="shared" si="258"/>
        <v>35313807.100000001</v>
      </c>
      <c r="K377" s="51">
        <f t="shared" si="258"/>
        <v>0</v>
      </c>
      <c r="L377" s="51">
        <f t="shared" si="258"/>
        <v>32085287.600000001</v>
      </c>
      <c r="M377" s="51">
        <f t="shared" si="258"/>
        <v>0</v>
      </c>
      <c r="N377" s="51">
        <f t="shared" si="258"/>
        <v>0</v>
      </c>
      <c r="O377" s="51">
        <f t="shared" si="258"/>
        <v>32085287.600000001</v>
      </c>
      <c r="P377" s="51">
        <f t="shared" si="258"/>
        <v>0</v>
      </c>
      <c r="Q377" s="51">
        <f t="shared" si="258"/>
        <v>35313807.100000001</v>
      </c>
      <c r="R377" s="51">
        <f t="shared" si="258"/>
        <v>32085287.600000001</v>
      </c>
      <c r="S377" s="51">
        <f t="shared" si="258"/>
        <v>0</v>
      </c>
      <c r="T377" s="51">
        <f t="shared" si="258"/>
        <v>0</v>
      </c>
      <c r="U377" s="51">
        <f t="shared" si="258"/>
        <v>0</v>
      </c>
      <c r="V377" s="51">
        <f t="shared" si="258"/>
        <v>0</v>
      </c>
      <c r="W377" s="51">
        <f t="shared" si="258"/>
        <v>0</v>
      </c>
      <c r="X377" s="51">
        <f t="shared" si="258"/>
        <v>0</v>
      </c>
      <c r="Y377" s="51">
        <f t="shared" si="258"/>
        <v>0</v>
      </c>
      <c r="Z377" s="51">
        <f t="shared" si="258"/>
        <v>0</v>
      </c>
      <c r="AA377" s="51">
        <f t="shared" si="258"/>
        <v>0</v>
      </c>
      <c r="AB377" s="51">
        <f t="shared" si="258"/>
        <v>0</v>
      </c>
    </row>
    <row r="378" spans="1:28" s="4" customFormat="1" ht="47.25" outlineLevel="1">
      <c r="A378" s="12" t="s">
        <v>410</v>
      </c>
      <c r="B378" s="22" t="s">
        <v>133</v>
      </c>
      <c r="C378" s="22" t="s">
        <v>875</v>
      </c>
      <c r="D378" s="22" t="s">
        <v>26</v>
      </c>
      <c r="E378" s="22" t="s">
        <v>2</v>
      </c>
      <c r="F378" s="92"/>
      <c r="G378" s="28">
        <f>SUM(G379)</f>
        <v>35313807.100000001</v>
      </c>
      <c r="H378" s="28">
        <f t="shared" si="258"/>
        <v>0</v>
      </c>
      <c r="I378" s="28">
        <f t="shared" si="258"/>
        <v>0</v>
      </c>
      <c r="J378" s="28">
        <f t="shared" si="258"/>
        <v>35313807.100000001</v>
      </c>
      <c r="K378" s="28">
        <f t="shared" si="258"/>
        <v>0</v>
      </c>
      <c r="L378" s="28">
        <f t="shared" si="258"/>
        <v>32085287.600000001</v>
      </c>
      <c r="M378" s="28">
        <f t="shared" si="258"/>
        <v>0</v>
      </c>
      <c r="N378" s="28">
        <f t="shared" si="258"/>
        <v>0</v>
      </c>
      <c r="O378" s="28">
        <f t="shared" si="258"/>
        <v>32085287.600000001</v>
      </c>
      <c r="P378" s="28">
        <f t="shared" si="258"/>
        <v>0</v>
      </c>
      <c r="Q378" s="28">
        <f t="shared" si="258"/>
        <v>35313807.100000001</v>
      </c>
      <c r="R378" s="28">
        <f t="shared" si="258"/>
        <v>32085287.600000001</v>
      </c>
      <c r="S378" s="28">
        <f t="shared" si="258"/>
        <v>0</v>
      </c>
      <c r="T378" s="28">
        <f t="shared" si="258"/>
        <v>0</v>
      </c>
      <c r="U378" s="28">
        <f t="shared" si="258"/>
        <v>0</v>
      </c>
      <c r="V378" s="28">
        <f t="shared" si="258"/>
        <v>0</v>
      </c>
      <c r="W378" s="28">
        <f t="shared" si="258"/>
        <v>0</v>
      </c>
      <c r="X378" s="28">
        <f t="shared" si="258"/>
        <v>0</v>
      </c>
      <c r="Y378" s="28">
        <f t="shared" si="258"/>
        <v>0</v>
      </c>
      <c r="Z378" s="28">
        <f t="shared" si="258"/>
        <v>0</v>
      </c>
      <c r="AA378" s="28">
        <f t="shared" si="258"/>
        <v>0</v>
      </c>
      <c r="AB378" s="28">
        <f t="shared" si="258"/>
        <v>0</v>
      </c>
    </row>
    <row r="379" spans="1:28" s="4" customFormat="1" ht="31.5" outlineLevel="1">
      <c r="A379" s="12" t="s">
        <v>411</v>
      </c>
      <c r="B379" s="22" t="s">
        <v>133</v>
      </c>
      <c r="C379" s="22" t="s">
        <v>875</v>
      </c>
      <c r="D379" s="22" t="s">
        <v>28</v>
      </c>
      <c r="E379" s="22" t="s">
        <v>2</v>
      </c>
      <c r="F379" s="92"/>
      <c r="G379" s="28">
        <f>SUM(G380:G381)</f>
        <v>35313807.100000001</v>
      </c>
      <c r="H379" s="28">
        <f t="shared" ref="H379:AB379" si="259">SUM(H380:H381)</f>
        <v>0</v>
      </c>
      <c r="I379" s="28">
        <f t="shared" si="259"/>
        <v>0</v>
      </c>
      <c r="J379" s="28">
        <f t="shared" si="259"/>
        <v>35313807.100000001</v>
      </c>
      <c r="K379" s="28">
        <f t="shared" si="259"/>
        <v>0</v>
      </c>
      <c r="L379" s="28">
        <f t="shared" si="259"/>
        <v>32085287.600000001</v>
      </c>
      <c r="M379" s="28">
        <f t="shared" si="259"/>
        <v>0</v>
      </c>
      <c r="N379" s="28">
        <f t="shared" si="259"/>
        <v>0</v>
      </c>
      <c r="O379" s="28">
        <f t="shared" si="259"/>
        <v>32085287.600000001</v>
      </c>
      <c r="P379" s="28">
        <f t="shared" si="259"/>
        <v>0</v>
      </c>
      <c r="Q379" s="28">
        <f t="shared" si="259"/>
        <v>35313807.100000001</v>
      </c>
      <c r="R379" s="28">
        <f t="shared" si="259"/>
        <v>32085287.600000001</v>
      </c>
      <c r="S379" s="28">
        <f t="shared" si="259"/>
        <v>0</v>
      </c>
      <c r="T379" s="28">
        <f t="shared" si="259"/>
        <v>0</v>
      </c>
      <c r="U379" s="28">
        <f t="shared" si="259"/>
        <v>0</v>
      </c>
      <c r="V379" s="28">
        <f t="shared" si="259"/>
        <v>0</v>
      </c>
      <c r="W379" s="28">
        <f t="shared" si="259"/>
        <v>0</v>
      </c>
      <c r="X379" s="28">
        <f t="shared" si="259"/>
        <v>0</v>
      </c>
      <c r="Y379" s="28">
        <f t="shared" si="259"/>
        <v>0</v>
      </c>
      <c r="Z379" s="28">
        <f t="shared" si="259"/>
        <v>0</v>
      </c>
      <c r="AA379" s="28">
        <f t="shared" si="259"/>
        <v>0</v>
      </c>
      <c r="AB379" s="28">
        <f t="shared" si="259"/>
        <v>0</v>
      </c>
    </row>
    <row r="380" spans="1:28" s="4" customFormat="1" ht="31.5" outlineLevel="1">
      <c r="A380" s="12" t="s">
        <v>415</v>
      </c>
      <c r="B380" s="22" t="s">
        <v>133</v>
      </c>
      <c r="C380" s="22" t="s">
        <v>875</v>
      </c>
      <c r="D380" s="22">
        <v>244</v>
      </c>
      <c r="E380" s="22">
        <v>225</v>
      </c>
      <c r="F380" s="75">
        <v>25021304</v>
      </c>
      <c r="G380" s="28">
        <f t="shared" ref="G380:G381" si="260">SUM(I380:K380)-H380</f>
        <v>34796860.759999998</v>
      </c>
      <c r="H380" s="28"/>
      <c r="I380" s="28"/>
      <c r="J380" s="8">
        <f t="shared" ref="J380:J381" si="261">SUM(Q380)</f>
        <v>34796860.759999998</v>
      </c>
      <c r="K380" s="9">
        <f t="shared" ref="K380:K381" si="262">SUM(S380+U380+W380+Y380+AA380)</f>
        <v>0</v>
      </c>
      <c r="L380" s="28">
        <f t="shared" ref="L380:L381" si="263">SUM(N380:P380)-M380</f>
        <v>31621528.280000001</v>
      </c>
      <c r="M380" s="58"/>
      <c r="N380" s="28"/>
      <c r="O380" s="8">
        <f t="shared" ref="O380:O381" si="264">SUM(R380)</f>
        <v>31621528.280000001</v>
      </c>
      <c r="P380" s="9">
        <f t="shared" ref="P380:P381" si="265">SUM(T380+V380+X380+Z380+AB380)</f>
        <v>0</v>
      </c>
      <c r="Q380" s="28">
        <v>34796860.759999998</v>
      </c>
      <c r="R380" s="28">
        <v>31621528.280000001</v>
      </c>
      <c r="S380" s="28"/>
      <c r="T380" s="28"/>
      <c r="U380" s="28"/>
      <c r="V380" s="28"/>
      <c r="W380" s="28"/>
      <c r="X380" s="28"/>
      <c r="Y380" s="28"/>
      <c r="Z380" s="28"/>
      <c r="AA380" s="28"/>
      <c r="AB380" s="28"/>
    </row>
    <row r="381" spans="1:28" s="4" customFormat="1" outlineLevel="1">
      <c r="A381" s="12" t="s">
        <v>424</v>
      </c>
      <c r="B381" s="22" t="s">
        <v>133</v>
      </c>
      <c r="C381" s="22" t="s">
        <v>875</v>
      </c>
      <c r="D381" s="22">
        <v>244</v>
      </c>
      <c r="E381" s="22">
        <v>226</v>
      </c>
      <c r="F381" s="75">
        <v>25021304</v>
      </c>
      <c r="G381" s="28">
        <f t="shared" si="260"/>
        <v>516946.34</v>
      </c>
      <c r="H381" s="28"/>
      <c r="I381" s="28"/>
      <c r="J381" s="8">
        <f t="shared" si="261"/>
        <v>516946.34</v>
      </c>
      <c r="K381" s="9">
        <f t="shared" si="262"/>
        <v>0</v>
      </c>
      <c r="L381" s="28">
        <f t="shared" si="263"/>
        <v>463759.32</v>
      </c>
      <c r="M381" s="58"/>
      <c r="N381" s="28"/>
      <c r="O381" s="8">
        <f t="shared" si="264"/>
        <v>463759.32</v>
      </c>
      <c r="P381" s="9">
        <f t="shared" si="265"/>
        <v>0</v>
      </c>
      <c r="Q381" s="28">
        <v>516946.34</v>
      </c>
      <c r="R381" s="28">
        <v>463759.32</v>
      </c>
      <c r="S381" s="28"/>
      <c r="T381" s="28"/>
      <c r="U381" s="28"/>
      <c r="V381" s="28"/>
      <c r="W381" s="28"/>
      <c r="X381" s="28"/>
      <c r="Y381" s="28"/>
      <c r="Z381" s="28"/>
      <c r="AA381" s="28"/>
      <c r="AB381" s="28"/>
    </row>
    <row r="382" spans="1:28" s="7" customFormat="1" ht="157.5" outlineLevel="1">
      <c r="A382" s="14" t="s">
        <v>423</v>
      </c>
      <c r="B382" s="79" t="s">
        <v>133</v>
      </c>
      <c r="C382" s="79" t="s">
        <v>877</v>
      </c>
      <c r="D382" s="79" t="s">
        <v>2</v>
      </c>
      <c r="E382" s="79" t="s">
        <v>2</v>
      </c>
      <c r="F382" s="76"/>
      <c r="G382" s="51">
        <f>SUM(G383)</f>
        <v>9159521.1500000004</v>
      </c>
      <c r="H382" s="51">
        <f t="shared" ref="H382:AB383" si="266">SUM(H383)</f>
        <v>0</v>
      </c>
      <c r="I382" s="51">
        <f t="shared" si="266"/>
        <v>0</v>
      </c>
      <c r="J382" s="51">
        <f t="shared" si="266"/>
        <v>9159521.1500000004</v>
      </c>
      <c r="K382" s="51">
        <f t="shared" si="266"/>
        <v>0</v>
      </c>
      <c r="L382" s="51">
        <f t="shared" si="266"/>
        <v>9159521.1500000004</v>
      </c>
      <c r="M382" s="51">
        <f t="shared" si="266"/>
        <v>0</v>
      </c>
      <c r="N382" s="51">
        <f t="shared" si="266"/>
        <v>0</v>
      </c>
      <c r="O382" s="51">
        <f t="shared" si="266"/>
        <v>9159521.1500000004</v>
      </c>
      <c r="P382" s="51">
        <f t="shared" si="266"/>
        <v>0</v>
      </c>
      <c r="Q382" s="51">
        <f t="shared" si="266"/>
        <v>9159521.1500000004</v>
      </c>
      <c r="R382" s="51">
        <f t="shared" si="266"/>
        <v>9159521.1500000004</v>
      </c>
      <c r="S382" s="51">
        <f t="shared" si="266"/>
        <v>0</v>
      </c>
      <c r="T382" s="51">
        <f t="shared" si="266"/>
        <v>0</v>
      </c>
      <c r="U382" s="51">
        <f t="shared" si="266"/>
        <v>0</v>
      </c>
      <c r="V382" s="51">
        <f t="shared" si="266"/>
        <v>0</v>
      </c>
      <c r="W382" s="51">
        <f t="shared" si="266"/>
        <v>0</v>
      </c>
      <c r="X382" s="51">
        <f t="shared" si="266"/>
        <v>0</v>
      </c>
      <c r="Y382" s="51">
        <f t="shared" si="266"/>
        <v>0</v>
      </c>
      <c r="Z382" s="51">
        <f t="shared" si="266"/>
        <v>0</v>
      </c>
      <c r="AA382" s="51">
        <f t="shared" si="266"/>
        <v>0</v>
      </c>
      <c r="AB382" s="51">
        <f t="shared" si="266"/>
        <v>0</v>
      </c>
    </row>
    <row r="383" spans="1:28" s="4" customFormat="1" ht="47.25" outlineLevel="1">
      <c r="A383" s="12" t="s">
        <v>410</v>
      </c>
      <c r="B383" s="22" t="s">
        <v>133</v>
      </c>
      <c r="C383" s="22" t="s">
        <v>877</v>
      </c>
      <c r="D383" s="22" t="s">
        <v>26</v>
      </c>
      <c r="E383" s="22" t="s">
        <v>2</v>
      </c>
      <c r="F383" s="92"/>
      <c r="G383" s="28">
        <f>SUM(G384)</f>
        <v>9159521.1500000004</v>
      </c>
      <c r="H383" s="28">
        <f t="shared" si="266"/>
        <v>0</v>
      </c>
      <c r="I383" s="28">
        <f t="shared" si="266"/>
        <v>0</v>
      </c>
      <c r="J383" s="28">
        <f t="shared" si="266"/>
        <v>9159521.1500000004</v>
      </c>
      <c r="K383" s="28">
        <f t="shared" si="266"/>
        <v>0</v>
      </c>
      <c r="L383" s="28">
        <f t="shared" si="266"/>
        <v>9159521.1500000004</v>
      </c>
      <c r="M383" s="28">
        <f t="shared" si="266"/>
        <v>0</v>
      </c>
      <c r="N383" s="28">
        <f t="shared" si="266"/>
        <v>0</v>
      </c>
      <c r="O383" s="28">
        <f t="shared" si="266"/>
        <v>9159521.1500000004</v>
      </c>
      <c r="P383" s="28">
        <f t="shared" si="266"/>
        <v>0</v>
      </c>
      <c r="Q383" s="28">
        <f t="shared" si="266"/>
        <v>9159521.1500000004</v>
      </c>
      <c r="R383" s="28">
        <f t="shared" si="266"/>
        <v>9159521.1500000004</v>
      </c>
      <c r="S383" s="28">
        <f t="shared" si="266"/>
        <v>0</v>
      </c>
      <c r="T383" s="28">
        <f t="shared" si="266"/>
        <v>0</v>
      </c>
      <c r="U383" s="28">
        <f t="shared" si="266"/>
        <v>0</v>
      </c>
      <c r="V383" s="28">
        <f t="shared" si="266"/>
        <v>0</v>
      </c>
      <c r="W383" s="28">
        <f t="shared" si="266"/>
        <v>0</v>
      </c>
      <c r="X383" s="28">
        <f t="shared" si="266"/>
        <v>0</v>
      </c>
      <c r="Y383" s="28">
        <f t="shared" si="266"/>
        <v>0</v>
      </c>
      <c r="Z383" s="28">
        <f t="shared" si="266"/>
        <v>0</v>
      </c>
      <c r="AA383" s="28">
        <f t="shared" si="266"/>
        <v>0</v>
      </c>
      <c r="AB383" s="28">
        <f t="shared" si="266"/>
        <v>0</v>
      </c>
    </row>
    <row r="384" spans="1:28" s="4" customFormat="1" ht="31.5" outlineLevel="1">
      <c r="A384" s="12" t="s">
        <v>411</v>
      </c>
      <c r="B384" s="22" t="s">
        <v>133</v>
      </c>
      <c r="C384" s="22" t="s">
        <v>877</v>
      </c>
      <c r="D384" s="22" t="s">
        <v>28</v>
      </c>
      <c r="E384" s="22" t="s">
        <v>2</v>
      </c>
      <c r="F384" s="92"/>
      <c r="G384" s="28">
        <f>SUM(G385:G386)</f>
        <v>9159521.1500000004</v>
      </c>
      <c r="H384" s="28">
        <f t="shared" ref="H384:AB384" si="267">SUM(H385:H386)</f>
        <v>0</v>
      </c>
      <c r="I384" s="28">
        <f t="shared" si="267"/>
        <v>0</v>
      </c>
      <c r="J384" s="28">
        <f t="shared" si="267"/>
        <v>9159521.1500000004</v>
      </c>
      <c r="K384" s="28">
        <f t="shared" si="267"/>
        <v>0</v>
      </c>
      <c r="L384" s="28">
        <f t="shared" si="267"/>
        <v>9159521.1500000004</v>
      </c>
      <c r="M384" s="28">
        <f t="shared" si="267"/>
        <v>0</v>
      </c>
      <c r="N384" s="28">
        <f t="shared" si="267"/>
        <v>0</v>
      </c>
      <c r="O384" s="28">
        <f t="shared" si="267"/>
        <v>9159521.1500000004</v>
      </c>
      <c r="P384" s="28">
        <f t="shared" si="267"/>
        <v>0</v>
      </c>
      <c r="Q384" s="28">
        <f t="shared" si="267"/>
        <v>9159521.1500000004</v>
      </c>
      <c r="R384" s="28">
        <f t="shared" si="267"/>
        <v>9159521.1500000004</v>
      </c>
      <c r="S384" s="28">
        <f t="shared" si="267"/>
        <v>0</v>
      </c>
      <c r="T384" s="28">
        <f t="shared" si="267"/>
        <v>0</v>
      </c>
      <c r="U384" s="28">
        <f t="shared" si="267"/>
        <v>0</v>
      </c>
      <c r="V384" s="28">
        <f t="shared" si="267"/>
        <v>0</v>
      </c>
      <c r="W384" s="28">
        <f t="shared" si="267"/>
        <v>0</v>
      </c>
      <c r="X384" s="28">
        <f t="shared" si="267"/>
        <v>0</v>
      </c>
      <c r="Y384" s="28">
        <f t="shared" si="267"/>
        <v>0</v>
      </c>
      <c r="Z384" s="28">
        <f t="shared" si="267"/>
        <v>0</v>
      </c>
      <c r="AA384" s="28">
        <f t="shared" si="267"/>
        <v>0</v>
      </c>
      <c r="AB384" s="28">
        <f t="shared" si="267"/>
        <v>0</v>
      </c>
    </row>
    <row r="385" spans="1:28" s="17" customFormat="1" ht="31.5" outlineLevel="1">
      <c r="A385" s="12" t="s">
        <v>415</v>
      </c>
      <c r="B385" s="22" t="s">
        <v>133</v>
      </c>
      <c r="C385" s="22" t="s">
        <v>877</v>
      </c>
      <c r="D385" s="22" t="s">
        <v>28</v>
      </c>
      <c r="E385" s="22" t="s">
        <v>72</v>
      </c>
      <c r="F385" s="91">
        <v>25021307</v>
      </c>
      <c r="G385" s="67">
        <f>SUM(I385:K385)-H385</f>
        <v>9024158.7699999996</v>
      </c>
      <c r="H385" s="93"/>
      <c r="I385" s="94"/>
      <c r="J385" s="18">
        <f>SUM(Q385)</f>
        <v>9024158.7699999996</v>
      </c>
      <c r="K385" s="19">
        <f>SUM(S385+U385+W385+Y385+AA385)</f>
        <v>0</v>
      </c>
      <c r="L385" s="82">
        <f>SUM(N385:P385)-M385</f>
        <v>9024158.7699999996</v>
      </c>
      <c r="M385" s="95"/>
      <c r="N385" s="82"/>
      <c r="O385" s="18">
        <f>SUM(R385)</f>
        <v>9024158.7699999996</v>
      </c>
      <c r="P385" s="20">
        <f>SUM(T385+V385+X385+Z385+AB385)</f>
        <v>0</v>
      </c>
      <c r="Q385" s="69">
        <v>9024158.7699999996</v>
      </c>
      <c r="R385" s="69">
        <v>9024158.7699999996</v>
      </c>
      <c r="S385" s="69"/>
      <c r="T385" s="69"/>
      <c r="U385" s="69"/>
      <c r="V385" s="69"/>
      <c r="W385" s="69"/>
      <c r="X385" s="69"/>
      <c r="Y385" s="69"/>
      <c r="Z385" s="69"/>
      <c r="AA385" s="69"/>
      <c r="AB385" s="69"/>
    </row>
    <row r="386" spans="1:28" s="17" customFormat="1" outlineLevel="1">
      <c r="A386" s="12" t="s">
        <v>424</v>
      </c>
      <c r="B386" s="22" t="s">
        <v>133</v>
      </c>
      <c r="C386" s="22" t="s">
        <v>877</v>
      </c>
      <c r="D386" s="22" t="s">
        <v>28</v>
      </c>
      <c r="E386" s="22" t="s">
        <v>38</v>
      </c>
      <c r="F386" s="91">
        <v>25021307</v>
      </c>
      <c r="G386" s="24">
        <f>SUM(I386:K386)-H386</f>
        <v>135362.38</v>
      </c>
      <c r="H386" s="53"/>
      <c r="I386" s="25"/>
      <c r="J386" s="10">
        <f>SUM(Q386)</f>
        <v>135362.38</v>
      </c>
      <c r="K386" s="11">
        <f>SUM(S386+U386+W386+Y386+AA386)</f>
        <v>0</v>
      </c>
      <c r="L386" s="54">
        <f>SUM(N386:P386)-M386</f>
        <v>135362.38</v>
      </c>
      <c r="M386" s="63"/>
      <c r="N386" s="54"/>
      <c r="O386" s="10">
        <f>SUM(R386)</f>
        <v>135362.38</v>
      </c>
      <c r="P386" s="9">
        <f>SUM(T386+V386+X386+Z386+AB386)</f>
        <v>0</v>
      </c>
      <c r="Q386" s="28">
        <v>135362.38</v>
      </c>
      <c r="R386" s="28">
        <v>135362.38</v>
      </c>
      <c r="S386" s="28"/>
      <c r="T386" s="28"/>
      <c r="U386" s="28"/>
      <c r="V386" s="28"/>
      <c r="W386" s="28"/>
      <c r="X386" s="28"/>
      <c r="Y386" s="28"/>
      <c r="Z386" s="28"/>
      <c r="AA386" s="28"/>
      <c r="AB386" s="28"/>
    </row>
    <row r="387" spans="1:28" s="7" customFormat="1" ht="78.75" outlineLevel="2">
      <c r="A387" s="6" t="s">
        <v>134</v>
      </c>
      <c r="B387" s="48" t="s">
        <v>133</v>
      </c>
      <c r="C387" s="48" t="s">
        <v>964</v>
      </c>
      <c r="D387" s="48" t="s">
        <v>2</v>
      </c>
      <c r="E387" s="48" t="s">
        <v>2</v>
      </c>
      <c r="F387" s="48"/>
      <c r="G387" s="50">
        <f t="shared" ref="G387:I388" si="268">SUM(G388)</f>
        <v>2098930.6500000004</v>
      </c>
      <c r="H387" s="51">
        <f t="shared" si="268"/>
        <v>0</v>
      </c>
      <c r="I387" s="51">
        <f t="shared" si="268"/>
        <v>2098930.6500000004</v>
      </c>
      <c r="J387" s="51">
        <f t="shared" ref="J387:S388" si="269">SUM(J388)</f>
        <v>0</v>
      </c>
      <c r="K387" s="51">
        <f t="shared" si="269"/>
        <v>0</v>
      </c>
      <c r="L387" s="51">
        <f t="shared" si="269"/>
        <v>719343.03</v>
      </c>
      <c r="M387" s="51">
        <f t="shared" si="269"/>
        <v>0</v>
      </c>
      <c r="N387" s="51">
        <f t="shared" si="269"/>
        <v>719343.03</v>
      </c>
      <c r="O387" s="51">
        <f t="shared" si="269"/>
        <v>0</v>
      </c>
      <c r="P387" s="51">
        <f t="shared" si="269"/>
        <v>0</v>
      </c>
      <c r="Q387" s="51">
        <f t="shared" si="269"/>
        <v>0</v>
      </c>
      <c r="R387" s="51">
        <f t="shared" si="269"/>
        <v>0</v>
      </c>
      <c r="S387" s="51">
        <f t="shared" si="269"/>
        <v>0</v>
      </c>
      <c r="T387" s="51">
        <f t="shared" ref="T387:AB388" si="270">SUM(T388)</f>
        <v>0</v>
      </c>
      <c r="U387" s="51">
        <f t="shared" si="270"/>
        <v>0</v>
      </c>
      <c r="V387" s="51">
        <f t="shared" si="270"/>
        <v>0</v>
      </c>
      <c r="W387" s="51">
        <f t="shared" si="270"/>
        <v>0</v>
      </c>
      <c r="X387" s="51">
        <f t="shared" si="270"/>
        <v>0</v>
      </c>
      <c r="Y387" s="51">
        <f t="shared" si="270"/>
        <v>0</v>
      </c>
      <c r="Z387" s="51">
        <f t="shared" si="270"/>
        <v>0</v>
      </c>
      <c r="AA387" s="51">
        <f t="shared" si="270"/>
        <v>0</v>
      </c>
      <c r="AB387" s="51">
        <f t="shared" si="270"/>
        <v>0</v>
      </c>
    </row>
    <row r="388" spans="1:28" ht="47.25" outlineLevel="3">
      <c r="A388" s="2" t="s">
        <v>25</v>
      </c>
      <c r="B388" s="23" t="s">
        <v>133</v>
      </c>
      <c r="C388" s="23" t="s">
        <v>964</v>
      </c>
      <c r="D388" s="23" t="s">
        <v>26</v>
      </c>
      <c r="E388" s="23" t="s">
        <v>2</v>
      </c>
      <c r="F388" s="23"/>
      <c r="G388" s="24">
        <f t="shared" si="268"/>
        <v>2098930.6500000004</v>
      </c>
      <c r="H388" s="67">
        <f t="shared" si="268"/>
        <v>0</v>
      </c>
      <c r="I388" s="68">
        <f t="shared" si="268"/>
        <v>2098930.6500000004</v>
      </c>
      <c r="J388" s="68">
        <f t="shared" si="269"/>
        <v>0</v>
      </c>
      <c r="K388" s="68">
        <f t="shared" si="269"/>
        <v>0</v>
      </c>
      <c r="L388" s="68">
        <f t="shared" si="269"/>
        <v>719343.03</v>
      </c>
      <c r="M388" s="68">
        <f t="shared" si="269"/>
        <v>0</v>
      </c>
      <c r="N388" s="68">
        <f t="shared" si="269"/>
        <v>719343.03</v>
      </c>
      <c r="O388" s="69">
        <f t="shared" si="269"/>
        <v>0</v>
      </c>
      <c r="P388" s="28">
        <f t="shared" si="269"/>
        <v>0</v>
      </c>
      <c r="Q388" s="28">
        <f t="shared" si="269"/>
        <v>0</v>
      </c>
      <c r="R388" s="28">
        <f t="shared" si="269"/>
        <v>0</v>
      </c>
      <c r="S388" s="28">
        <f t="shared" si="269"/>
        <v>0</v>
      </c>
      <c r="T388" s="28">
        <f t="shared" si="270"/>
        <v>0</v>
      </c>
      <c r="U388" s="28">
        <f t="shared" si="270"/>
        <v>0</v>
      </c>
      <c r="V388" s="28">
        <f t="shared" si="270"/>
        <v>0</v>
      </c>
      <c r="W388" s="28">
        <f t="shared" si="270"/>
        <v>0</v>
      </c>
      <c r="X388" s="28">
        <f t="shared" si="270"/>
        <v>0</v>
      </c>
      <c r="Y388" s="28">
        <f t="shared" si="270"/>
        <v>0</v>
      </c>
      <c r="Z388" s="28">
        <f t="shared" si="270"/>
        <v>0</v>
      </c>
      <c r="AA388" s="28">
        <f t="shared" si="270"/>
        <v>0</v>
      </c>
      <c r="AB388" s="28">
        <f t="shared" si="270"/>
        <v>0</v>
      </c>
    </row>
    <row r="389" spans="1:28" ht="31.5" outlineLevel="4">
      <c r="A389" s="2" t="s">
        <v>27</v>
      </c>
      <c r="B389" s="23" t="s">
        <v>133</v>
      </c>
      <c r="C389" s="23" t="s">
        <v>964</v>
      </c>
      <c r="D389" s="23" t="s">
        <v>28</v>
      </c>
      <c r="E389" s="23" t="s">
        <v>2</v>
      </c>
      <c r="F389" s="23"/>
      <c r="G389" s="24">
        <f>SUM(G390:G393)</f>
        <v>2098930.6500000004</v>
      </c>
      <c r="H389" s="24">
        <f t="shared" ref="H389:AB389" si="271">SUM(H390:H393)</f>
        <v>0</v>
      </c>
      <c r="I389" s="24">
        <f t="shared" si="271"/>
        <v>2098930.6500000004</v>
      </c>
      <c r="J389" s="24">
        <f t="shared" si="271"/>
        <v>0</v>
      </c>
      <c r="K389" s="24">
        <f t="shared" si="271"/>
        <v>0</v>
      </c>
      <c r="L389" s="24">
        <f t="shared" si="271"/>
        <v>719343.03</v>
      </c>
      <c r="M389" s="24">
        <f t="shared" si="271"/>
        <v>0</v>
      </c>
      <c r="N389" s="24">
        <f t="shared" si="271"/>
        <v>719343.03</v>
      </c>
      <c r="O389" s="24">
        <f t="shared" si="271"/>
        <v>0</v>
      </c>
      <c r="P389" s="24">
        <f t="shared" si="271"/>
        <v>0</v>
      </c>
      <c r="Q389" s="24">
        <f t="shared" si="271"/>
        <v>0</v>
      </c>
      <c r="R389" s="24">
        <f t="shared" si="271"/>
        <v>0</v>
      </c>
      <c r="S389" s="24">
        <f t="shared" si="271"/>
        <v>0</v>
      </c>
      <c r="T389" s="24">
        <f t="shared" si="271"/>
        <v>0</v>
      </c>
      <c r="U389" s="24">
        <f t="shared" si="271"/>
        <v>0</v>
      </c>
      <c r="V389" s="24">
        <f t="shared" si="271"/>
        <v>0</v>
      </c>
      <c r="W389" s="24">
        <f t="shared" si="271"/>
        <v>0</v>
      </c>
      <c r="X389" s="24">
        <f t="shared" si="271"/>
        <v>0</v>
      </c>
      <c r="Y389" s="24">
        <f t="shared" si="271"/>
        <v>0</v>
      </c>
      <c r="Z389" s="24">
        <f t="shared" si="271"/>
        <v>0</v>
      </c>
      <c r="AA389" s="24">
        <f t="shared" si="271"/>
        <v>0</v>
      </c>
      <c r="AB389" s="24">
        <f t="shared" si="271"/>
        <v>0</v>
      </c>
    </row>
    <row r="390" spans="1:28" ht="31.5" outlineLevel="5">
      <c r="A390" s="2" t="s">
        <v>71</v>
      </c>
      <c r="B390" s="23" t="s">
        <v>133</v>
      </c>
      <c r="C390" s="23" t="s">
        <v>964</v>
      </c>
      <c r="D390" s="23" t="s">
        <v>28</v>
      </c>
      <c r="E390" s="23" t="s">
        <v>72</v>
      </c>
      <c r="F390" s="23"/>
      <c r="G390" s="24">
        <f>SUM(I390:K390)-H390</f>
        <v>1296007.6200000001</v>
      </c>
      <c r="H390" s="24"/>
      <c r="I390" s="35">
        <v>1296007.6200000001</v>
      </c>
      <c r="J390" s="8">
        <f>SUM(Q390)</f>
        <v>0</v>
      </c>
      <c r="K390" s="9">
        <f>SUM(S390+U390+W390+Y390+AA390)</f>
        <v>0</v>
      </c>
      <c r="L390" s="36">
        <f>SUM(N390:P390)-M390</f>
        <v>0</v>
      </c>
      <c r="M390" s="37"/>
      <c r="N390" s="36">
        <v>0</v>
      </c>
      <c r="O390" s="8">
        <f>SUM(R390)</f>
        <v>0</v>
      </c>
      <c r="P390" s="9">
        <f>SUM(T390+V390+X390+Z390+AB390)</f>
        <v>0</v>
      </c>
      <c r="Q390" s="9"/>
      <c r="R390" s="9"/>
      <c r="S390" s="9"/>
      <c r="T390" s="9"/>
      <c r="U390" s="9"/>
      <c r="V390" s="9"/>
      <c r="W390" s="9"/>
      <c r="X390" s="9"/>
      <c r="Y390" s="9"/>
      <c r="Z390" s="9"/>
      <c r="AA390" s="9"/>
      <c r="AB390" s="9"/>
    </row>
    <row r="391" spans="1:28" outlineLevel="5">
      <c r="A391" s="2" t="s">
        <v>37</v>
      </c>
      <c r="B391" s="23" t="s">
        <v>133</v>
      </c>
      <c r="C391" s="23" t="s">
        <v>964</v>
      </c>
      <c r="D391" s="23" t="s">
        <v>28</v>
      </c>
      <c r="E391" s="23" t="s">
        <v>38</v>
      </c>
      <c r="F391" s="23"/>
      <c r="G391" s="24">
        <f>SUM(I391:K391)-H391</f>
        <v>172923.03</v>
      </c>
      <c r="H391" s="24"/>
      <c r="I391" s="35">
        <v>172923.03</v>
      </c>
      <c r="J391" s="8">
        <f>SUM(Q391)</f>
        <v>0</v>
      </c>
      <c r="K391" s="9">
        <f>SUM(S391+U391+W391+Y391+AA391)</f>
        <v>0</v>
      </c>
      <c r="L391" s="36">
        <f>SUM(N391:P391)-M391</f>
        <v>172923.03</v>
      </c>
      <c r="M391" s="37"/>
      <c r="N391" s="36">
        <v>172923.03</v>
      </c>
      <c r="O391" s="8">
        <f>SUM(R391)</f>
        <v>0</v>
      </c>
      <c r="P391" s="9">
        <f>SUM(T391+V391+X391+Z391+AB391)</f>
        <v>0</v>
      </c>
      <c r="Q391" s="9"/>
      <c r="R391" s="9"/>
      <c r="S391" s="9"/>
      <c r="T391" s="9"/>
      <c r="U391" s="9"/>
      <c r="V391" s="9"/>
      <c r="W391" s="9"/>
      <c r="X391" s="9"/>
      <c r="Y391" s="9"/>
      <c r="Z391" s="9"/>
      <c r="AA391" s="9"/>
      <c r="AB391" s="9"/>
    </row>
    <row r="392" spans="1:28" ht="31.5" outlineLevel="5">
      <c r="A392" s="2" t="s">
        <v>965</v>
      </c>
      <c r="B392" s="23" t="s">
        <v>133</v>
      </c>
      <c r="C392" s="23" t="s">
        <v>964</v>
      </c>
      <c r="D392" s="23" t="s">
        <v>28</v>
      </c>
      <c r="E392" s="23">
        <v>310</v>
      </c>
      <c r="F392" s="23"/>
      <c r="G392" s="24">
        <f t="shared" ref="G392:G393" si="272">SUM(I392:K392)-H392</f>
        <v>83580</v>
      </c>
      <c r="H392" s="24"/>
      <c r="I392" s="35">
        <v>83580</v>
      </c>
      <c r="J392" s="8">
        <f t="shared" ref="J392:J393" si="273">SUM(Q392)</f>
        <v>0</v>
      </c>
      <c r="K392" s="9">
        <f t="shared" ref="K392:K393" si="274">SUM(S392+U392+W392+Y392+AA392)</f>
        <v>0</v>
      </c>
      <c r="L392" s="36">
        <f t="shared" ref="L392:L393" si="275">SUM(N392:P392)-M392</f>
        <v>0</v>
      </c>
      <c r="M392" s="37"/>
      <c r="N392" s="36"/>
      <c r="O392" s="8">
        <f t="shared" ref="O392:O393" si="276">SUM(R392)</f>
        <v>0</v>
      </c>
      <c r="P392" s="9">
        <f t="shared" ref="P392:P393" si="277">SUM(T392+V392+X392+Z392+AB392)</f>
        <v>0</v>
      </c>
      <c r="Q392" s="9"/>
      <c r="R392" s="9"/>
      <c r="S392" s="9"/>
      <c r="T392" s="9"/>
      <c r="U392" s="9"/>
      <c r="V392" s="9"/>
      <c r="W392" s="9"/>
      <c r="X392" s="9"/>
      <c r="Y392" s="9"/>
      <c r="Z392" s="9"/>
      <c r="AA392" s="9"/>
      <c r="AB392" s="9"/>
    </row>
    <row r="393" spans="1:28" ht="47.25" outlineLevel="5">
      <c r="A393" s="2" t="s">
        <v>31</v>
      </c>
      <c r="B393" s="23" t="s">
        <v>133</v>
      </c>
      <c r="C393" s="23" t="s">
        <v>964</v>
      </c>
      <c r="D393" s="23" t="s">
        <v>28</v>
      </c>
      <c r="E393" s="23">
        <v>346</v>
      </c>
      <c r="F393" s="23"/>
      <c r="G393" s="24">
        <f t="shared" si="272"/>
        <v>546420</v>
      </c>
      <c r="H393" s="24"/>
      <c r="I393" s="35">
        <v>546420</v>
      </c>
      <c r="J393" s="8">
        <f t="shared" si="273"/>
        <v>0</v>
      </c>
      <c r="K393" s="9">
        <f t="shared" si="274"/>
        <v>0</v>
      </c>
      <c r="L393" s="36">
        <f t="shared" si="275"/>
        <v>546420</v>
      </c>
      <c r="M393" s="37"/>
      <c r="N393" s="36">
        <v>546420</v>
      </c>
      <c r="O393" s="8">
        <f t="shared" si="276"/>
        <v>0</v>
      </c>
      <c r="P393" s="9">
        <f t="shared" si="277"/>
        <v>0</v>
      </c>
      <c r="Q393" s="9"/>
      <c r="R393" s="9"/>
      <c r="S393" s="9"/>
      <c r="T393" s="9"/>
      <c r="U393" s="9"/>
      <c r="V393" s="9"/>
      <c r="W393" s="9"/>
      <c r="X393" s="9"/>
      <c r="Y393" s="9"/>
      <c r="Z393" s="9"/>
      <c r="AA393" s="9"/>
      <c r="AB393" s="9"/>
    </row>
    <row r="394" spans="1:28" s="7" customFormat="1" ht="78.75" outlineLevel="2">
      <c r="A394" s="6" t="s">
        <v>135</v>
      </c>
      <c r="B394" s="48" t="s">
        <v>133</v>
      </c>
      <c r="C394" s="48" t="s">
        <v>966</v>
      </c>
      <c r="D394" s="48" t="s">
        <v>2</v>
      </c>
      <c r="E394" s="48" t="s">
        <v>2</v>
      </c>
      <c r="F394" s="48"/>
      <c r="G394" s="49">
        <f t="shared" ref="G394:W394" si="278">SUM(G395)</f>
        <v>6275566.6699999999</v>
      </c>
      <c r="H394" s="49">
        <f t="shared" si="278"/>
        <v>0</v>
      </c>
      <c r="I394" s="49">
        <f t="shared" si="278"/>
        <v>6275566.6699999999</v>
      </c>
      <c r="J394" s="49">
        <f t="shared" si="278"/>
        <v>0</v>
      </c>
      <c r="K394" s="49">
        <f t="shared" si="278"/>
        <v>0</v>
      </c>
      <c r="L394" s="49">
        <f t="shared" si="278"/>
        <v>6275566.6699999999</v>
      </c>
      <c r="M394" s="49">
        <f t="shared" si="278"/>
        <v>0</v>
      </c>
      <c r="N394" s="50">
        <f t="shared" si="278"/>
        <v>6275566.6699999999</v>
      </c>
      <c r="O394" s="51">
        <f t="shared" si="278"/>
        <v>0</v>
      </c>
      <c r="P394" s="51">
        <f t="shared" si="278"/>
        <v>0</v>
      </c>
      <c r="Q394" s="51">
        <f t="shared" si="278"/>
        <v>0</v>
      </c>
      <c r="R394" s="51">
        <f t="shared" si="278"/>
        <v>0</v>
      </c>
      <c r="S394" s="51">
        <f t="shared" si="278"/>
        <v>0</v>
      </c>
      <c r="T394" s="51">
        <f t="shared" si="278"/>
        <v>0</v>
      </c>
      <c r="U394" s="51">
        <f t="shared" si="278"/>
        <v>0</v>
      </c>
      <c r="V394" s="51">
        <f t="shared" si="278"/>
        <v>0</v>
      </c>
      <c r="W394" s="51">
        <f t="shared" si="278"/>
        <v>0</v>
      </c>
      <c r="X394" s="51">
        <f t="shared" ref="I394:AB396" si="279">SUM(X395)</f>
        <v>0</v>
      </c>
      <c r="Y394" s="51">
        <f t="shared" si="279"/>
        <v>0</v>
      </c>
      <c r="Z394" s="51">
        <f t="shared" si="279"/>
        <v>0</v>
      </c>
      <c r="AA394" s="51">
        <f t="shared" si="279"/>
        <v>0</v>
      </c>
      <c r="AB394" s="51">
        <f t="shared" si="279"/>
        <v>0</v>
      </c>
    </row>
    <row r="395" spans="1:28" ht="47.25" outlineLevel="3">
      <c r="A395" s="2" t="s">
        <v>25</v>
      </c>
      <c r="B395" s="23" t="s">
        <v>133</v>
      </c>
      <c r="C395" s="23" t="s">
        <v>966</v>
      </c>
      <c r="D395" s="23" t="s">
        <v>26</v>
      </c>
      <c r="E395" s="23" t="s">
        <v>2</v>
      </c>
      <c r="F395" s="23"/>
      <c r="G395" s="24">
        <f>SUM(G396)</f>
        <v>6275566.6699999999</v>
      </c>
      <c r="H395" s="24">
        <f>SUM(H396)</f>
        <v>0</v>
      </c>
      <c r="I395" s="24">
        <f t="shared" si="279"/>
        <v>6275566.6699999999</v>
      </c>
      <c r="J395" s="24">
        <f t="shared" si="279"/>
        <v>0</v>
      </c>
      <c r="K395" s="24">
        <f t="shared" si="279"/>
        <v>0</v>
      </c>
      <c r="L395" s="24">
        <f t="shared" si="279"/>
        <v>6275566.6699999999</v>
      </c>
      <c r="M395" s="24">
        <f t="shared" si="279"/>
        <v>0</v>
      </c>
      <c r="N395" s="35">
        <f t="shared" si="279"/>
        <v>6275566.6699999999</v>
      </c>
      <c r="O395" s="28">
        <f t="shared" si="279"/>
        <v>0</v>
      </c>
      <c r="P395" s="28">
        <f t="shared" si="279"/>
        <v>0</v>
      </c>
      <c r="Q395" s="28">
        <f t="shared" si="279"/>
        <v>0</v>
      </c>
      <c r="R395" s="28">
        <f t="shared" si="279"/>
        <v>0</v>
      </c>
      <c r="S395" s="28">
        <f t="shared" si="279"/>
        <v>0</v>
      </c>
      <c r="T395" s="28">
        <f t="shared" si="279"/>
        <v>0</v>
      </c>
      <c r="U395" s="28">
        <f t="shared" si="279"/>
        <v>0</v>
      </c>
      <c r="V395" s="28">
        <f t="shared" si="279"/>
        <v>0</v>
      </c>
      <c r="W395" s="28">
        <f t="shared" si="279"/>
        <v>0</v>
      </c>
      <c r="X395" s="28">
        <f t="shared" si="279"/>
        <v>0</v>
      </c>
      <c r="Y395" s="28">
        <f t="shared" si="279"/>
        <v>0</v>
      </c>
      <c r="Z395" s="28">
        <f t="shared" si="279"/>
        <v>0</v>
      </c>
      <c r="AA395" s="28">
        <f t="shared" si="279"/>
        <v>0</v>
      </c>
      <c r="AB395" s="28">
        <f t="shared" si="279"/>
        <v>0</v>
      </c>
    </row>
    <row r="396" spans="1:28" ht="31.5" outlineLevel="4">
      <c r="A396" s="2" t="s">
        <v>27</v>
      </c>
      <c r="B396" s="23" t="s">
        <v>133</v>
      </c>
      <c r="C396" s="23" t="s">
        <v>966</v>
      </c>
      <c r="D396" s="23" t="s">
        <v>28</v>
      </c>
      <c r="E396" s="23" t="s">
        <v>2</v>
      </c>
      <c r="F396" s="23"/>
      <c r="G396" s="24">
        <f>SUM(G397)</f>
        <v>6275566.6699999999</v>
      </c>
      <c r="H396" s="24">
        <f>SUM(H397)</f>
        <v>0</v>
      </c>
      <c r="I396" s="24">
        <f t="shared" si="279"/>
        <v>6275566.6699999999</v>
      </c>
      <c r="J396" s="24">
        <f t="shared" si="279"/>
        <v>0</v>
      </c>
      <c r="K396" s="24">
        <f t="shared" si="279"/>
        <v>0</v>
      </c>
      <c r="L396" s="24">
        <f t="shared" si="279"/>
        <v>6275566.6699999999</v>
      </c>
      <c r="M396" s="24">
        <f t="shared" si="279"/>
        <v>0</v>
      </c>
      <c r="N396" s="35">
        <f t="shared" si="279"/>
        <v>6275566.6699999999</v>
      </c>
      <c r="O396" s="28">
        <f t="shared" si="279"/>
        <v>0</v>
      </c>
      <c r="P396" s="28">
        <f t="shared" si="279"/>
        <v>0</v>
      </c>
      <c r="Q396" s="28">
        <f t="shared" si="279"/>
        <v>0</v>
      </c>
      <c r="R396" s="28">
        <f t="shared" si="279"/>
        <v>0</v>
      </c>
      <c r="S396" s="28">
        <f t="shared" si="279"/>
        <v>0</v>
      </c>
      <c r="T396" s="28">
        <f t="shared" si="279"/>
        <v>0</v>
      </c>
      <c r="U396" s="28">
        <f t="shared" si="279"/>
        <v>0</v>
      </c>
      <c r="V396" s="28">
        <f t="shared" si="279"/>
        <v>0</v>
      </c>
      <c r="W396" s="28">
        <f t="shared" si="279"/>
        <v>0</v>
      </c>
      <c r="X396" s="28">
        <f t="shared" si="279"/>
        <v>0</v>
      </c>
      <c r="Y396" s="28">
        <f t="shared" si="279"/>
        <v>0</v>
      </c>
      <c r="Z396" s="28">
        <f t="shared" si="279"/>
        <v>0</v>
      </c>
      <c r="AA396" s="28">
        <f t="shared" si="279"/>
        <v>0</v>
      </c>
      <c r="AB396" s="28">
        <f t="shared" si="279"/>
        <v>0</v>
      </c>
    </row>
    <row r="397" spans="1:28" ht="31.5" outlineLevel="5">
      <c r="A397" s="2" t="s">
        <v>71</v>
      </c>
      <c r="B397" s="23" t="s">
        <v>133</v>
      </c>
      <c r="C397" s="23" t="s">
        <v>966</v>
      </c>
      <c r="D397" s="23" t="s">
        <v>28</v>
      </c>
      <c r="E397" s="23" t="s">
        <v>72</v>
      </c>
      <c r="F397" s="23"/>
      <c r="G397" s="24">
        <f>SUM(I397:K397)-H397</f>
        <v>6275566.6699999999</v>
      </c>
      <c r="H397" s="24"/>
      <c r="I397" s="35">
        <v>6275566.6699999999</v>
      </c>
      <c r="J397" s="8">
        <f>SUM(Q397)</f>
        <v>0</v>
      </c>
      <c r="K397" s="9">
        <f>SUM(S397+U397+W397+Y397+AA397)</f>
        <v>0</v>
      </c>
      <c r="L397" s="36">
        <f>SUM(N397:P397)-M397</f>
        <v>6275566.6699999999</v>
      </c>
      <c r="M397" s="37"/>
      <c r="N397" s="36">
        <v>6275566.6699999999</v>
      </c>
      <c r="O397" s="8">
        <f>SUM(R397)</f>
        <v>0</v>
      </c>
      <c r="P397" s="9">
        <f>SUM(T397+V397+X397+Z397+AB397)</f>
        <v>0</v>
      </c>
      <c r="Q397" s="9"/>
      <c r="R397" s="9"/>
      <c r="S397" s="9"/>
      <c r="T397" s="9"/>
      <c r="U397" s="9"/>
      <c r="V397" s="9"/>
      <c r="W397" s="9"/>
      <c r="X397" s="9"/>
      <c r="Y397" s="9"/>
      <c r="Z397" s="9"/>
      <c r="AA397" s="9"/>
      <c r="AB397" s="9"/>
    </row>
    <row r="398" spans="1:28" s="7" customFormat="1" ht="63" outlineLevel="2">
      <c r="A398" s="6" t="s">
        <v>137</v>
      </c>
      <c r="B398" s="48" t="s">
        <v>133</v>
      </c>
      <c r="C398" s="48" t="s">
        <v>968</v>
      </c>
      <c r="D398" s="48" t="s">
        <v>2</v>
      </c>
      <c r="E398" s="48" t="s">
        <v>2</v>
      </c>
      <c r="F398" s="48"/>
      <c r="G398" s="49">
        <f t="shared" ref="G398:V400" si="280">SUM(G399)</f>
        <v>0</v>
      </c>
      <c r="H398" s="49">
        <f t="shared" si="280"/>
        <v>4434699.87</v>
      </c>
      <c r="I398" s="50">
        <f t="shared" si="280"/>
        <v>4434699.87</v>
      </c>
      <c r="J398" s="50">
        <f t="shared" si="280"/>
        <v>0</v>
      </c>
      <c r="K398" s="50">
        <f t="shared" si="280"/>
        <v>0</v>
      </c>
      <c r="L398" s="50">
        <f t="shared" si="280"/>
        <v>0</v>
      </c>
      <c r="M398" s="50">
        <f t="shared" si="280"/>
        <v>4434535.45</v>
      </c>
      <c r="N398" s="50">
        <f t="shared" si="280"/>
        <v>4434535.45</v>
      </c>
      <c r="O398" s="51">
        <f t="shared" si="280"/>
        <v>0</v>
      </c>
      <c r="P398" s="51">
        <f t="shared" si="280"/>
        <v>0</v>
      </c>
      <c r="Q398" s="51">
        <f t="shared" si="280"/>
        <v>0</v>
      </c>
      <c r="R398" s="51">
        <f t="shared" si="280"/>
        <v>0</v>
      </c>
      <c r="S398" s="51">
        <f t="shared" si="280"/>
        <v>0</v>
      </c>
      <c r="T398" s="51">
        <f t="shared" si="280"/>
        <v>0</v>
      </c>
      <c r="U398" s="51">
        <f t="shared" si="280"/>
        <v>0</v>
      </c>
      <c r="V398" s="51">
        <f t="shared" si="280"/>
        <v>0</v>
      </c>
      <c r="W398" s="51">
        <f t="shared" ref="W398:AB400" si="281">SUM(W399)</f>
        <v>0</v>
      </c>
      <c r="X398" s="51">
        <f t="shared" si="281"/>
        <v>0</v>
      </c>
      <c r="Y398" s="51">
        <f t="shared" si="281"/>
        <v>0</v>
      </c>
      <c r="Z398" s="51">
        <f t="shared" si="281"/>
        <v>0</v>
      </c>
      <c r="AA398" s="51">
        <f t="shared" si="281"/>
        <v>0</v>
      </c>
      <c r="AB398" s="51">
        <f t="shared" si="281"/>
        <v>0</v>
      </c>
    </row>
    <row r="399" spans="1:28" outlineLevel="3">
      <c r="A399" s="2" t="s">
        <v>138</v>
      </c>
      <c r="B399" s="23" t="s">
        <v>133</v>
      </c>
      <c r="C399" s="23" t="s">
        <v>968</v>
      </c>
      <c r="D399" s="23" t="s">
        <v>139</v>
      </c>
      <c r="E399" s="23" t="s">
        <v>2</v>
      </c>
      <c r="F399" s="23"/>
      <c r="G399" s="24">
        <f t="shared" si="280"/>
        <v>0</v>
      </c>
      <c r="H399" s="24">
        <f t="shared" si="280"/>
        <v>4434699.87</v>
      </c>
      <c r="I399" s="35">
        <f t="shared" si="280"/>
        <v>4434699.87</v>
      </c>
      <c r="J399" s="35">
        <f t="shared" si="280"/>
        <v>0</v>
      </c>
      <c r="K399" s="35">
        <f t="shared" si="280"/>
        <v>0</v>
      </c>
      <c r="L399" s="35">
        <f t="shared" si="280"/>
        <v>0</v>
      </c>
      <c r="M399" s="35">
        <f t="shared" si="280"/>
        <v>4434535.45</v>
      </c>
      <c r="N399" s="35">
        <f t="shared" si="280"/>
        <v>4434535.45</v>
      </c>
      <c r="O399" s="28">
        <f t="shared" si="280"/>
        <v>0</v>
      </c>
      <c r="P399" s="28">
        <f t="shared" si="280"/>
        <v>0</v>
      </c>
      <c r="Q399" s="28">
        <f t="shared" si="280"/>
        <v>0</v>
      </c>
      <c r="R399" s="28">
        <f t="shared" si="280"/>
        <v>0</v>
      </c>
      <c r="S399" s="28">
        <f t="shared" si="280"/>
        <v>0</v>
      </c>
      <c r="T399" s="28">
        <f t="shared" si="280"/>
        <v>0</v>
      </c>
      <c r="U399" s="28">
        <f t="shared" si="280"/>
        <v>0</v>
      </c>
      <c r="V399" s="28">
        <f t="shared" si="280"/>
        <v>0</v>
      </c>
      <c r="W399" s="28">
        <f t="shared" si="281"/>
        <v>0</v>
      </c>
      <c r="X399" s="28">
        <f t="shared" si="281"/>
        <v>0</v>
      </c>
      <c r="Y399" s="28">
        <f t="shared" si="281"/>
        <v>0</v>
      </c>
      <c r="Z399" s="28">
        <f t="shared" si="281"/>
        <v>0</v>
      </c>
      <c r="AA399" s="28">
        <f t="shared" si="281"/>
        <v>0</v>
      </c>
      <c r="AB399" s="28">
        <f t="shared" si="281"/>
        <v>0</v>
      </c>
    </row>
    <row r="400" spans="1:28" ht="31.5" outlineLevel="4">
      <c r="A400" s="2" t="s">
        <v>140</v>
      </c>
      <c r="B400" s="23" t="s">
        <v>133</v>
      </c>
      <c r="C400" s="23" t="s">
        <v>968</v>
      </c>
      <c r="D400" s="23" t="s">
        <v>141</v>
      </c>
      <c r="E400" s="23" t="s">
        <v>2</v>
      </c>
      <c r="F400" s="23"/>
      <c r="G400" s="24">
        <f t="shared" si="280"/>
        <v>0</v>
      </c>
      <c r="H400" s="24">
        <f t="shared" si="280"/>
        <v>4434699.87</v>
      </c>
      <c r="I400" s="35">
        <f t="shared" si="280"/>
        <v>4434699.87</v>
      </c>
      <c r="J400" s="35">
        <f t="shared" si="280"/>
        <v>0</v>
      </c>
      <c r="K400" s="35">
        <f t="shared" si="280"/>
        <v>0</v>
      </c>
      <c r="L400" s="35">
        <f t="shared" si="280"/>
        <v>0</v>
      </c>
      <c r="M400" s="25">
        <f t="shared" si="280"/>
        <v>4434535.45</v>
      </c>
      <c r="N400" s="25">
        <f t="shared" si="280"/>
        <v>4434535.45</v>
      </c>
      <c r="O400" s="28">
        <f t="shared" si="280"/>
        <v>0</v>
      </c>
      <c r="P400" s="28">
        <f t="shared" si="280"/>
        <v>0</v>
      </c>
      <c r="Q400" s="28">
        <f t="shared" si="280"/>
        <v>0</v>
      </c>
      <c r="R400" s="28">
        <f t="shared" si="280"/>
        <v>0</v>
      </c>
      <c r="S400" s="28">
        <f t="shared" si="280"/>
        <v>0</v>
      </c>
      <c r="T400" s="28">
        <f t="shared" si="280"/>
        <v>0</v>
      </c>
      <c r="U400" s="28">
        <f t="shared" si="280"/>
        <v>0</v>
      </c>
      <c r="V400" s="28">
        <f t="shared" si="280"/>
        <v>0</v>
      </c>
      <c r="W400" s="28">
        <f t="shared" si="281"/>
        <v>0</v>
      </c>
      <c r="X400" s="28">
        <f t="shared" si="281"/>
        <v>0</v>
      </c>
      <c r="Y400" s="28">
        <f t="shared" si="281"/>
        <v>0</v>
      </c>
      <c r="Z400" s="28">
        <f t="shared" si="281"/>
        <v>0</v>
      </c>
      <c r="AA400" s="28">
        <f t="shared" si="281"/>
        <v>0</v>
      </c>
      <c r="AB400" s="28">
        <f t="shared" si="281"/>
        <v>0</v>
      </c>
    </row>
    <row r="401" spans="1:28" ht="47.25" outlineLevel="5">
      <c r="A401" s="2" t="s">
        <v>142</v>
      </c>
      <c r="B401" s="23" t="s">
        <v>133</v>
      </c>
      <c r="C401" s="23" t="s">
        <v>968</v>
      </c>
      <c r="D401" s="23" t="s">
        <v>141</v>
      </c>
      <c r="E401" s="23" t="s">
        <v>143</v>
      </c>
      <c r="F401" s="23"/>
      <c r="G401" s="24">
        <f>SUM(I401:K401)-H401</f>
        <v>0</v>
      </c>
      <c r="H401" s="24">
        <v>4434699.87</v>
      </c>
      <c r="I401" s="35">
        <v>4434699.87</v>
      </c>
      <c r="J401" s="8">
        <f>SUM(Q401)</f>
        <v>0</v>
      </c>
      <c r="K401" s="9">
        <f>SUM(S401+U401+W401+Y401+AA401)</f>
        <v>0</v>
      </c>
      <c r="L401" s="36">
        <f>SUM(N401:P401)-M401</f>
        <v>0</v>
      </c>
      <c r="M401" s="28">
        <v>4434535.45</v>
      </c>
      <c r="N401" s="28">
        <v>4434535.45</v>
      </c>
      <c r="O401" s="8">
        <f>SUM(R401)</f>
        <v>0</v>
      </c>
      <c r="P401" s="9">
        <f>SUM(T401+V401+X401+Z401+AB401)</f>
        <v>0</v>
      </c>
      <c r="Q401" s="9"/>
      <c r="R401" s="9"/>
      <c r="S401" s="9"/>
      <c r="T401" s="9"/>
      <c r="U401" s="9"/>
      <c r="V401" s="9"/>
      <c r="W401" s="9"/>
      <c r="X401" s="9"/>
      <c r="Y401" s="9"/>
      <c r="Z401" s="9"/>
      <c r="AA401" s="9"/>
      <c r="AB401" s="9"/>
    </row>
    <row r="402" spans="1:28" s="7" customFormat="1" ht="31.5" outlineLevel="2">
      <c r="A402" s="6" t="s">
        <v>136</v>
      </c>
      <c r="B402" s="48" t="s">
        <v>133</v>
      </c>
      <c r="C402" s="48" t="s">
        <v>967</v>
      </c>
      <c r="D402" s="48" t="s">
        <v>2</v>
      </c>
      <c r="E402" s="48" t="s">
        <v>2</v>
      </c>
      <c r="F402" s="48"/>
      <c r="G402" s="49">
        <f t="shared" ref="G402:P403" si="282">SUM(G403)</f>
        <v>1000</v>
      </c>
      <c r="H402" s="49">
        <f t="shared" si="282"/>
        <v>0</v>
      </c>
      <c r="I402" s="49">
        <f t="shared" si="282"/>
        <v>1000</v>
      </c>
      <c r="J402" s="49">
        <f t="shared" si="282"/>
        <v>0</v>
      </c>
      <c r="K402" s="49">
        <f t="shared" si="282"/>
        <v>0</v>
      </c>
      <c r="L402" s="49">
        <f t="shared" si="282"/>
        <v>0</v>
      </c>
      <c r="M402" s="49">
        <f t="shared" si="282"/>
        <v>0</v>
      </c>
      <c r="N402" s="50">
        <f t="shared" si="282"/>
        <v>0</v>
      </c>
      <c r="O402" s="51">
        <f t="shared" si="282"/>
        <v>0</v>
      </c>
      <c r="P402" s="51">
        <f t="shared" si="282"/>
        <v>0</v>
      </c>
      <c r="Q402" s="51">
        <f t="shared" ref="Q402:Z403" si="283">SUM(Q403)</f>
        <v>0</v>
      </c>
      <c r="R402" s="51">
        <f t="shared" si="283"/>
        <v>0</v>
      </c>
      <c r="S402" s="51">
        <f t="shared" si="283"/>
        <v>0</v>
      </c>
      <c r="T402" s="51">
        <f t="shared" si="283"/>
        <v>0</v>
      </c>
      <c r="U402" s="51">
        <f t="shared" si="283"/>
        <v>0</v>
      </c>
      <c r="V402" s="51">
        <f t="shared" si="283"/>
        <v>0</v>
      </c>
      <c r="W402" s="51">
        <f t="shared" si="283"/>
        <v>0</v>
      </c>
      <c r="X402" s="51">
        <f t="shared" si="283"/>
        <v>0</v>
      </c>
      <c r="Y402" s="51">
        <f t="shared" si="283"/>
        <v>0</v>
      </c>
      <c r="Z402" s="51">
        <f t="shared" si="283"/>
        <v>0</v>
      </c>
      <c r="AA402" s="51">
        <f t="shared" ref="AA402:AB403" si="284">SUM(AA403)</f>
        <v>0</v>
      </c>
      <c r="AB402" s="51">
        <f t="shared" si="284"/>
        <v>0</v>
      </c>
    </row>
    <row r="403" spans="1:28" ht="47.25" outlineLevel="3">
      <c r="A403" s="2" t="s">
        <v>25</v>
      </c>
      <c r="B403" s="23" t="s">
        <v>133</v>
      </c>
      <c r="C403" s="23" t="s">
        <v>967</v>
      </c>
      <c r="D403" s="23" t="s">
        <v>26</v>
      </c>
      <c r="E403" s="23" t="s">
        <v>2</v>
      </c>
      <c r="F403" s="23"/>
      <c r="G403" s="24">
        <f t="shared" si="282"/>
        <v>1000</v>
      </c>
      <c r="H403" s="24">
        <f t="shared" si="282"/>
        <v>0</v>
      </c>
      <c r="I403" s="24">
        <f t="shared" si="282"/>
        <v>1000</v>
      </c>
      <c r="J403" s="24">
        <f t="shared" si="282"/>
        <v>0</v>
      </c>
      <c r="K403" s="24">
        <f t="shared" si="282"/>
        <v>0</v>
      </c>
      <c r="L403" s="24">
        <f t="shared" si="282"/>
        <v>0</v>
      </c>
      <c r="M403" s="24">
        <f t="shared" si="282"/>
        <v>0</v>
      </c>
      <c r="N403" s="35">
        <f t="shared" si="282"/>
        <v>0</v>
      </c>
      <c r="O403" s="28">
        <f t="shared" si="282"/>
        <v>0</v>
      </c>
      <c r="P403" s="28">
        <f t="shared" si="282"/>
        <v>0</v>
      </c>
      <c r="Q403" s="28">
        <f t="shared" si="283"/>
        <v>0</v>
      </c>
      <c r="R403" s="28">
        <f t="shared" si="283"/>
        <v>0</v>
      </c>
      <c r="S403" s="28">
        <f t="shared" si="283"/>
        <v>0</v>
      </c>
      <c r="T403" s="28">
        <f t="shared" si="283"/>
        <v>0</v>
      </c>
      <c r="U403" s="28">
        <f t="shared" si="283"/>
        <v>0</v>
      </c>
      <c r="V403" s="28">
        <f t="shared" si="283"/>
        <v>0</v>
      </c>
      <c r="W403" s="28">
        <f t="shared" si="283"/>
        <v>0</v>
      </c>
      <c r="X403" s="28">
        <f t="shared" si="283"/>
        <v>0</v>
      </c>
      <c r="Y403" s="28">
        <f t="shared" si="283"/>
        <v>0</v>
      </c>
      <c r="Z403" s="28">
        <f t="shared" si="283"/>
        <v>0</v>
      </c>
      <c r="AA403" s="28">
        <f t="shared" si="284"/>
        <v>0</v>
      </c>
      <c r="AB403" s="28">
        <f t="shared" si="284"/>
        <v>0</v>
      </c>
    </row>
    <row r="404" spans="1:28" ht="31.5" outlineLevel="4">
      <c r="A404" s="2" t="s">
        <v>27</v>
      </c>
      <c r="B404" s="23" t="s">
        <v>133</v>
      </c>
      <c r="C404" s="23" t="s">
        <v>967</v>
      </c>
      <c r="D404" s="23" t="s">
        <v>28</v>
      </c>
      <c r="E404" s="23" t="s">
        <v>2</v>
      </c>
      <c r="F404" s="23"/>
      <c r="G404" s="24">
        <f t="shared" ref="G404:AB404" si="285">SUM(G405:G405)</f>
        <v>1000</v>
      </c>
      <c r="H404" s="24">
        <f t="shared" si="285"/>
        <v>0</v>
      </c>
      <c r="I404" s="24">
        <f t="shared" si="285"/>
        <v>1000</v>
      </c>
      <c r="J404" s="24">
        <f t="shared" si="285"/>
        <v>0</v>
      </c>
      <c r="K404" s="24">
        <f t="shared" si="285"/>
        <v>0</v>
      </c>
      <c r="L404" s="24">
        <f t="shared" si="285"/>
        <v>0</v>
      </c>
      <c r="M404" s="24">
        <f t="shared" si="285"/>
        <v>0</v>
      </c>
      <c r="N404" s="35">
        <f t="shared" si="285"/>
        <v>0</v>
      </c>
      <c r="O404" s="28">
        <f t="shared" si="285"/>
        <v>0</v>
      </c>
      <c r="P404" s="28">
        <f t="shared" si="285"/>
        <v>0</v>
      </c>
      <c r="Q404" s="28">
        <f t="shared" si="285"/>
        <v>0</v>
      </c>
      <c r="R404" s="28">
        <f t="shared" si="285"/>
        <v>0</v>
      </c>
      <c r="S404" s="28">
        <f t="shared" si="285"/>
        <v>0</v>
      </c>
      <c r="T404" s="28">
        <f t="shared" si="285"/>
        <v>0</v>
      </c>
      <c r="U404" s="28">
        <f t="shared" si="285"/>
        <v>0</v>
      </c>
      <c r="V404" s="28">
        <f t="shared" si="285"/>
        <v>0</v>
      </c>
      <c r="W404" s="28">
        <f t="shared" si="285"/>
        <v>0</v>
      </c>
      <c r="X404" s="28">
        <f t="shared" si="285"/>
        <v>0</v>
      </c>
      <c r="Y404" s="28">
        <f t="shared" si="285"/>
        <v>0</v>
      </c>
      <c r="Z404" s="28">
        <f t="shared" si="285"/>
        <v>0</v>
      </c>
      <c r="AA404" s="28">
        <f t="shared" si="285"/>
        <v>0</v>
      </c>
      <c r="AB404" s="28">
        <f t="shared" si="285"/>
        <v>0</v>
      </c>
    </row>
    <row r="405" spans="1:28" ht="47.25" outlineLevel="5">
      <c r="A405" s="2" t="s">
        <v>31</v>
      </c>
      <c r="B405" s="23" t="s">
        <v>133</v>
      </c>
      <c r="C405" s="23" t="s">
        <v>967</v>
      </c>
      <c r="D405" s="23" t="s">
        <v>28</v>
      </c>
      <c r="E405" s="23" t="s">
        <v>32</v>
      </c>
      <c r="F405" s="23"/>
      <c r="G405" s="24">
        <f>SUM(I405:K405)-H405</f>
        <v>1000</v>
      </c>
      <c r="H405" s="24"/>
      <c r="I405" s="35">
        <v>1000</v>
      </c>
      <c r="J405" s="8">
        <f>SUM(Q405)</f>
        <v>0</v>
      </c>
      <c r="K405" s="9">
        <f>SUM(S405+U405+W405+Y405+AA405)</f>
        <v>0</v>
      </c>
      <c r="L405" s="36">
        <f>SUM(N405:P405)-M405</f>
        <v>0</v>
      </c>
      <c r="M405" s="37"/>
      <c r="N405" s="36"/>
      <c r="O405" s="8">
        <f>SUM(R405)</f>
        <v>0</v>
      </c>
      <c r="P405" s="9">
        <f>SUM(T405+V405+X405+Z405+AB405)</f>
        <v>0</v>
      </c>
      <c r="Q405" s="9"/>
      <c r="R405" s="9"/>
      <c r="S405" s="9"/>
      <c r="T405" s="9"/>
      <c r="U405" s="9"/>
      <c r="V405" s="9"/>
      <c r="W405" s="9"/>
      <c r="X405" s="9"/>
      <c r="Y405" s="9"/>
      <c r="Z405" s="9"/>
      <c r="AA405" s="9"/>
      <c r="AB405" s="9"/>
    </row>
    <row r="406" spans="1:28" s="7" customFormat="1" ht="78.75" outlineLevel="2">
      <c r="A406" s="6" t="s">
        <v>874</v>
      </c>
      <c r="B406" s="48" t="s">
        <v>133</v>
      </c>
      <c r="C406" s="48" t="s">
        <v>969</v>
      </c>
      <c r="D406" s="48" t="s">
        <v>2</v>
      </c>
      <c r="E406" s="48" t="s">
        <v>2</v>
      </c>
      <c r="F406" s="48"/>
      <c r="G406" s="49">
        <f t="shared" ref="G406:I408" si="286">SUM(G407)</f>
        <v>105000</v>
      </c>
      <c r="H406" s="49">
        <f t="shared" si="286"/>
        <v>0</v>
      </c>
      <c r="I406" s="50">
        <f t="shared" si="286"/>
        <v>105000</v>
      </c>
      <c r="J406" s="50">
        <f t="shared" ref="J406:AB408" si="287">SUM(J407)</f>
        <v>0</v>
      </c>
      <c r="K406" s="50">
        <f t="shared" si="287"/>
        <v>0</v>
      </c>
      <c r="L406" s="50">
        <f t="shared" si="287"/>
        <v>57000</v>
      </c>
      <c r="M406" s="50">
        <f t="shared" si="287"/>
        <v>0</v>
      </c>
      <c r="N406" s="50">
        <f t="shared" si="287"/>
        <v>57000</v>
      </c>
      <c r="O406" s="51">
        <f t="shared" si="287"/>
        <v>0</v>
      </c>
      <c r="P406" s="51">
        <f t="shared" si="287"/>
        <v>0</v>
      </c>
      <c r="Q406" s="51">
        <f t="shared" si="287"/>
        <v>0</v>
      </c>
      <c r="R406" s="51">
        <f t="shared" si="287"/>
        <v>0</v>
      </c>
      <c r="S406" s="51">
        <f t="shared" si="287"/>
        <v>0</v>
      </c>
      <c r="T406" s="51">
        <f t="shared" si="287"/>
        <v>0</v>
      </c>
      <c r="U406" s="51">
        <f t="shared" si="287"/>
        <v>0</v>
      </c>
      <c r="V406" s="51">
        <f t="shared" si="287"/>
        <v>0</v>
      </c>
      <c r="W406" s="51">
        <f t="shared" si="287"/>
        <v>0</v>
      </c>
      <c r="X406" s="51">
        <f t="shared" si="287"/>
        <v>0</v>
      </c>
      <c r="Y406" s="51">
        <f t="shared" si="287"/>
        <v>0</v>
      </c>
      <c r="Z406" s="51">
        <f t="shared" si="287"/>
        <v>0</v>
      </c>
      <c r="AA406" s="51">
        <f t="shared" si="287"/>
        <v>0</v>
      </c>
      <c r="AB406" s="51">
        <f t="shared" si="287"/>
        <v>0</v>
      </c>
    </row>
    <row r="407" spans="1:28" ht="47.25" outlineLevel="3">
      <c r="A407" s="2" t="s">
        <v>25</v>
      </c>
      <c r="B407" s="23" t="s">
        <v>133</v>
      </c>
      <c r="C407" s="48" t="s">
        <v>969</v>
      </c>
      <c r="D407" s="23">
        <v>200</v>
      </c>
      <c r="E407" s="23" t="s">
        <v>2</v>
      </c>
      <c r="F407" s="23"/>
      <c r="G407" s="24">
        <f t="shared" si="286"/>
        <v>105000</v>
      </c>
      <c r="H407" s="24">
        <f t="shared" si="286"/>
        <v>0</v>
      </c>
      <c r="I407" s="35">
        <f t="shared" si="286"/>
        <v>105000</v>
      </c>
      <c r="J407" s="35">
        <f t="shared" si="287"/>
        <v>0</v>
      </c>
      <c r="K407" s="35">
        <f t="shared" si="287"/>
        <v>0</v>
      </c>
      <c r="L407" s="35">
        <f t="shared" si="287"/>
        <v>57000</v>
      </c>
      <c r="M407" s="35">
        <f t="shared" si="287"/>
        <v>0</v>
      </c>
      <c r="N407" s="35">
        <f t="shared" si="287"/>
        <v>57000</v>
      </c>
      <c r="O407" s="28">
        <f t="shared" si="287"/>
        <v>0</v>
      </c>
      <c r="P407" s="28">
        <f t="shared" si="287"/>
        <v>0</v>
      </c>
      <c r="Q407" s="28">
        <f t="shared" si="287"/>
        <v>0</v>
      </c>
      <c r="R407" s="28">
        <f t="shared" si="287"/>
        <v>0</v>
      </c>
      <c r="S407" s="28">
        <f t="shared" si="287"/>
        <v>0</v>
      </c>
      <c r="T407" s="28">
        <f t="shared" si="287"/>
        <v>0</v>
      </c>
      <c r="U407" s="28">
        <f t="shared" si="287"/>
        <v>0</v>
      </c>
      <c r="V407" s="28">
        <f t="shared" si="287"/>
        <v>0</v>
      </c>
      <c r="W407" s="28">
        <f t="shared" si="287"/>
        <v>0</v>
      </c>
      <c r="X407" s="28">
        <f t="shared" si="287"/>
        <v>0</v>
      </c>
      <c r="Y407" s="28">
        <f t="shared" si="287"/>
        <v>0</v>
      </c>
      <c r="Z407" s="28">
        <f t="shared" si="287"/>
        <v>0</v>
      </c>
      <c r="AA407" s="28">
        <f t="shared" si="287"/>
        <v>0</v>
      </c>
      <c r="AB407" s="28">
        <f t="shared" si="287"/>
        <v>0</v>
      </c>
    </row>
    <row r="408" spans="1:28" ht="31.5" outlineLevel="4">
      <c r="A408" s="2" t="s">
        <v>27</v>
      </c>
      <c r="B408" s="23" t="s">
        <v>133</v>
      </c>
      <c r="C408" s="48" t="s">
        <v>969</v>
      </c>
      <c r="D408" s="23">
        <v>244</v>
      </c>
      <c r="E408" s="23" t="s">
        <v>2</v>
      </c>
      <c r="F408" s="23"/>
      <c r="G408" s="24">
        <f t="shared" si="286"/>
        <v>105000</v>
      </c>
      <c r="H408" s="24">
        <f t="shared" si="286"/>
        <v>0</v>
      </c>
      <c r="I408" s="35">
        <f t="shared" si="286"/>
        <v>105000</v>
      </c>
      <c r="J408" s="35">
        <f t="shared" si="287"/>
        <v>0</v>
      </c>
      <c r="K408" s="35">
        <f t="shared" si="287"/>
        <v>0</v>
      </c>
      <c r="L408" s="35">
        <f t="shared" si="287"/>
        <v>57000</v>
      </c>
      <c r="M408" s="25">
        <f t="shared" si="287"/>
        <v>0</v>
      </c>
      <c r="N408" s="25">
        <f t="shared" si="287"/>
        <v>57000</v>
      </c>
      <c r="O408" s="28">
        <f t="shared" si="287"/>
        <v>0</v>
      </c>
      <c r="P408" s="28">
        <f t="shared" si="287"/>
        <v>0</v>
      </c>
      <c r="Q408" s="28">
        <f t="shared" si="287"/>
        <v>0</v>
      </c>
      <c r="R408" s="28">
        <f t="shared" si="287"/>
        <v>0</v>
      </c>
      <c r="S408" s="28">
        <f t="shared" si="287"/>
        <v>0</v>
      </c>
      <c r="T408" s="28">
        <f t="shared" si="287"/>
        <v>0</v>
      </c>
      <c r="U408" s="28">
        <f t="shared" si="287"/>
        <v>0</v>
      </c>
      <c r="V408" s="28">
        <f t="shared" si="287"/>
        <v>0</v>
      </c>
      <c r="W408" s="28">
        <f t="shared" si="287"/>
        <v>0</v>
      </c>
      <c r="X408" s="28">
        <f t="shared" si="287"/>
        <v>0</v>
      </c>
      <c r="Y408" s="28">
        <f t="shared" si="287"/>
        <v>0</v>
      </c>
      <c r="Z408" s="28">
        <f t="shared" si="287"/>
        <v>0</v>
      </c>
      <c r="AA408" s="28">
        <f t="shared" si="287"/>
        <v>0</v>
      </c>
      <c r="AB408" s="28">
        <f t="shared" si="287"/>
        <v>0</v>
      </c>
    </row>
    <row r="409" spans="1:28" outlineLevel="5">
      <c r="A409" s="2" t="s">
        <v>37</v>
      </c>
      <c r="B409" s="23" t="s">
        <v>133</v>
      </c>
      <c r="C409" s="48" t="s">
        <v>969</v>
      </c>
      <c r="D409" s="23">
        <v>244</v>
      </c>
      <c r="E409" s="23">
        <v>226</v>
      </c>
      <c r="F409" s="23"/>
      <c r="G409" s="24">
        <f>SUM(I409:K409)-H409</f>
        <v>105000</v>
      </c>
      <c r="H409" s="24"/>
      <c r="I409" s="35">
        <v>105000</v>
      </c>
      <c r="J409" s="8">
        <f>SUM(Q409)</f>
        <v>0</v>
      </c>
      <c r="K409" s="9">
        <f>SUM(S409+U409+W409+Y409+AA409)</f>
        <v>0</v>
      </c>
      <c r="L409" s="36">
        <f>SUM(N409:P409)-M409</f>
        <v>57000</v>
      </c>
      <c r="M409" s="28"/>
      <c r="N409" s="28">
        <v>57000</v>
      </c>
      <c r="O409" s="8">
        <f>SUM(R409)</f>
        <v>0</v>
      </c>
      <c r="P409" s="9">
        <f>SUM(T409+V409+X409+Z409+AB409)</f>
        <v>0</v>
      </c>
      <c r="Q409" s="9"/>
      <c r="R409" s="9"/>
      <c r="S409" s="9"/>
      <c r="T409" s="9"/>
      <c r="U409" s="9"/>
      <c r="V409" s="9"/>
      <c r="W409" s="9"/>
      <c r="X409" s="9"/>
      <c r="Y409" s="9"/>
      <c r="Z409" s="9"/>
      <c r="AA409" s="9"/>
      <c r="AB409" s="9"/>
    </row>
    <row r="410" spans="1:28" s="7" customFormat="1" ht="157.5" outlineLevel="2">
      <c r="A410" s="6" t="s">
        <v>144</v>
      </c>
      <c r="B410" s="48" t="s">
        <v>133</v>
      </c>
      <c r="C410" s="48" t="s">
        <v>970</v>
      </c>
      <c r="D410" s="48" t="s">
        <v>2</v>
      </c>
      <c r="E410" s="48" t="s">
        <v>2</v>
      </c>
      <c r="F410" s="48"/>
      <c r="G410" s="49">
        <f t="shared" ref="G410:I412" si="288">SUM(G411)</f>
        <v>8801649.2599999998</v>
      </c>
      <c r="H410" s="49">
        <f t="shared" si="288"/>
        <v>0</v>
      </c>
      <c r="I410" s="50">
        <f t="shared" si="288"/>
        <v>8801649.2599999998</v>
      </c>
      <c r="J410" s="50">
        <f t="shared" ref="J410:AB412" si="289">SUM(J411)</f>
        <v>0</v>
      </c>
      <c r="K410" s="50">
        <f t="shared" si="289"/>
        <v>0</v>
      </c>
      <c r="L410" s="50">
        <f t="shared" si="289"/>
        <v>8646151.6500000004</v>
      </c>
      <c r="M410" s="72">
        <f t="shared" si="289"/>
        <v>0</v>
      </c>
      <c r="N410" s="72">
        <f t="shared" si="289"/>
        <v>8646151.6500000004</v>
      </c>
      <c r="O410" s="51">
        <f t="shared" si="289"/>
        <v>0</v>
      </c>
      <c r="P410" s="51">
        <f t="shared" si="289"/>
        <v>0</v>
      </c>
      <c r="Q410" s="51">
        <f t="shared" si="289"/>
        <v>0</v>
      </c>
      <c r="R410" s="51">
        <f t="shared" si="289"/>
        <v>0</v>
      </c>
      <c r="S410" s="51">
        <f t="shared" si="289"/>
        <v>0</v>
      </c>
      <c r="T410" s="51">
        <f t="shared" si="289"/>
        <v>0</v>
      </c>
      <c r="U410" s="51">
        <f t="shared" si="289"/>
        <v>0</v>
      </c>
      <c r="V410" s="51">
        <f t="shared" si="289"/>
        <v>0</v>
      </c>
      <c r="W410" s="51">
        <f t="shared" si="289"/>
        <v>0</v>
      </c>
      <c r="X410" s="51">
        <f t="shared" si="289"/>
        <v>0</v>
      </c>
      <c r="Y410" s="51">
        <f t="shared" si="289"/>
        <v>0</v>
      </c>
      <c r="Z410" s="51">
        <f t="shared" si="289"/>
        <v>0</v>
      </c>
      <c r="AA410" s="51">
        <f t="shared" si="289"/>
        <v>0</v>
      </c>
      <c r="AB410" s="51">
        <f t="shared" si="289"/>
        <v>0</v>
      </c>
    </row>
    <row r="411" spans="1:28" ht="47.25" outlineLevel="3">
      <c r="A411" s="2" t="s">
        <v>25</v>
      </c>
      <c r="B411" s="23" t="s">
        <v>133</v>
      </c>
      <c r="C411" s="23" t="s">
        <v>970</v>
      </c>
      <c r="D411" s="23" t="s">
        <v>26</v>
      </c>
      <c r="E411" s="23" t="s">
        <v>2</v>
      </c>
      <c r="F411" s="23"/>
      <c r="G411" s="24">
        <f t="shared" si="288"/>
        <v>8801649.2599999998</v>
      </c>
      <c r="H411" s="24">
        <f t="shared" si="288"/>
        <v>0</v>
      </c>
      <c r="I411" s="35">
        <f t="shared" si="288"/>
        <v>8801649.2599999998</v>
      </c>
      <c r="J411" s="35">
        <f t="shared" si="289"/>
        <v>0</v>
      </c>
      <c r="K411" s="35">
        <f t="shared" si="289"/>
        <v>0</v>
      </c>
      <c r="L411" s="35">
        <f t="shared" si="289"/>
        <v>8646151.6500000004</v>
      </c>
      <c r="M411" s="35">
        <f t="shared" si="289"/>
        <v>0</v>
      </c>
      <c r="N411" s="35">
        <f t="shared" si="289"/>
        <v>8646151.6500000004</v>
      </c>
      <c r="O411" s="28">
        <f t="shared" si="289"/>
        <v>0</v>
      </c>
      <c r="P411" s="28">
        <f t="shared" si="289"/>
        <v>0</v>
      </c>
      <c r="Q411" s="28">
        <f t="shared" si="289"/>
        <v>0</v>
      </c>
      <c r="R411" s="28">
        <f t="shared" si="289"/>
        <v>0</v>
      </c>
      <c r="S411" s="28">
        <f t="shared" si="289"/>
        <v>0</v>
      </c>
      <c r="T411" s="28">
        <f t="shared" si="289"/>
        <v>0</v>
      </c>
      <c r="U411" s="28">
        <f t="shared" si="289"/>
        <v>0</v>
      </c>
      <c r="V411" s="28">
        <f t="shared" si="289"/>
        <v>0</v>
      </c>
      <c r="W411" s="28">
        <f t="shared" si="289"/>
        <v>0</v>
      </c>
      <c r="X411" s="28">
        <f t="shared" si="289"/>
        <v>0</v>
      </c>
      <c r="Y411" s="28">
        <f t="shared" si="289"/>
        <v>0</v>
      </c>
      <c r="Z411" s="28">
        <f t="shared" si="289"/>
        <v>0</v>
      </c>
      <c r="AA411" s="28">
        <f t="shared" si="289"/>
        <v>0</v>
      </c>
      <c r="AB411" s="28">
        <f t="shared" si="289"/>
        <v>0</v>
      </c>
    </row>
    <row r="412" spans="1:28" ht="31.5" outlineLevel="4">
      <c r="A412" s="2" t="s">
        <v>27</v>
      </c>
      <c r="B412" s="23" t="s">
        <v>133</v>
      </c>
      <c r="C412" s="23" t="s">
        <v>970</v>
      </c>
      <c r="D412" s="23" t="s">
        <v>28</v>
      </c>
      <c r="E412" s="23" t="s">
        <v>2</v>
      </c>
      <c r="F412" s="23"/>
      <c r="G412" s="24">
        <f t="shared" si="288"/>
        <v>8801649.2599999998</v>
      </c>
      <c r="H412" s="24">
        <f t="shared" si="288"/>
        <v>0</v>
      </c>
      <c r="I412" s="35">
        <f t="shared" si="288"/>
        <v>8801649.2599999998</v>
      </c>
      <c r="J412" s="35">
        <f t="shared" si="289"/>
        <v>0</v>
      </c>
      <c r="K412" s="35">
        <f t="shared" si="289"/>
        <v>0</v>
      </c>
      <c r="L412" s="35">
        <f t="shared" si="289"/>
        <v>8646151.6500000004</v>
      </c>
      <c r="M412" s="35">
        <f t="shared" si="289"/>
        <v>0</v>
      </c>
      <c r="N412" s="35">
        <f t="shared" si="289"/>
        <v>8646151.6500000004</v>
      </c>
      <c r="O412" s="28">
        <f t="shared" si="289"/>
        <v>0</v>
      </c>
      <c r="P412" s="28">
        <f t="shared" si="289"/>
        <v>0</v>
      </c>
      <c r="Q412" s="28">
        <f t="shared" si="289"/>
        <v>0</v>
      </c>
      <c r="R412" s="28">
        <f t="shared" si="289"/>
        <v>0</v>
      </c>
      <c r="S412" s="28">
        <f t="shared" si="289"/>
        <v>0</v>
      </c>
      <c r="T412" s="28">
        <f t="shared" si="289"/>
        <v>0</v>
      </c>
      <c r="U412" s="28">
        <f t="shared" si="289"/>
        <v>0</v>
      </c>
      <c r="V412" s="28">
        <f t="shared" si="289"/>
        <v>0</v>
      </c>
      <c r="W412" s="28">
        <f t="shared" si="289"/>
        <v>0</v>
      </c>
      <c r="X412" s="28">
        <f t="shared" si="289"/>
        <v>0</v>
      </c>
      <c r="Y412" s="28">
        <f t="shared" si="289"/>
        <v>0</v>
      </c>
      <c r="Z412" s="28">
        <f t="shared" si="289"/>
        <v>0</v>
      </c>
      <c r="AA412" s="28">
        <f t="shared" si="289"/>
        <v>0</v>
      </c>
      <c r="AB412" s="28">
        <f t="shared" si="289"/>
        <v>0</v>
      </c>
    </row>
    <row r="413" spans="1:28" ht="31.5" outlineLevel="5">
      <c r="A413" s="29" t="s">
        <v>71</v>
      </c>
      <c r="B413" s="61" t="s">
        <v>133</v>
      </c>
      <c r="C413" s="23" t="s">
        <v>970</v>
      </c>
      <c r="D413" s="61" t="s">
        <v>28</v>
      </c>
      <c r="E413" s="61" t="s">
        <v>72</v>
      </c>
      <c r="F413" s="61"/>
      <c r="G413" s="53">
        <f>SUM(I413:K413)-H413</f>
        <v>8801649.2599999998</v>
      </c>
      <c r="H413" s="53"/>
      <c r="I413" s="25">
        <v>8801649.2599999998</v>
      </c>
      <c r="J413" s="10">
        <f>SUM(Q413)</f>
        <v>0</v>
      </c>
      <c r="K413" s="11">
        <f>SUM(S413+U413+W413+Y413+AA413)</f>
        <v>0</v>
      </c>
      <c r="L413" s="54">
        <f>SUM(N413:P413)-M413</f>
        <v>8646151.6500000004</v>
      </c>
      <c r="M413" s="55"/>
      <c r="N413" s="54">
        <v>8646151.6500000004</v>
      </c>
      <c r="O413" s="10">
        <f>SUM(R413)</f>
        <v>0</v>
      </c>
      <c r="P413" s="11">
        <f>SUM(T413+V413+X413+Z413+AB413)</f>
        <v>0</v>
      </c>
      <c r="Q413" s="11"/>
      <c r="R413" s="11"/>
      <c r="S413" s="11"/>
      <c r="T413" s="11"/>
      <c r="U413" s="11"/>
      <c r="V413" s="11"/>
      <c r="W413" s="11"/>
      <c r="X413" s="11"/>
      <c r="Y413" s="11"/>
      <c r="Z413" s="11"/>
      <c r="AA413" s="11"/>
      <c r="AB413" s="11"/>
    </row>
    <row r="414" spans="1:28" s="7" customFormat="1" ht="63" outlineLevel="5">
      <c r="A414" s="14" t="s">
        <v>457</v>
      </c>
      <c r="B414" s="48" t="s">
        <v>133</v>
      </c>
      <c r="C414" s="65">
        <v>4190009003</v>
      </c>
      <c r="D414" s="48" t="s">
        <v>2</v>
      </c>
      <c r="E414" s="48" t="s">
        <v>2</v>
      </c>
      <c r="F414" s="65"/>
      <c r="G414" s="51">
        <f>SUM(G415)</f>
        <v>100000</v>
      </c>
      <c r="H414" s="51">
        <f t="shared" ref="H414:AB416" si="290">SUM(H415)</f>
        <v>0</v>
      </c>
      <c r="I414" s="51">
        <f t="shared" si="290"/>
        <v>0</v>
      </c>
      <c r="J414" s="51">
        <f t="shared" si="290"/>
        <v>100000</v>
      </c>
      <c r="K414" s="51">
        <f t="shared" si="290"/>
        <v>0</v>
      </c>
      <c r="L414" s="51">
        <f t="shared" si="290"/>
        <v>100000</v>
      </c>
      <c r="M414" s="51">
        <f t="shared" si="290"/>
        <v>0</v>
      </c>
      <c r="N414" s="51">
        <f t="shared" si="290"/>
        <v>0</v>
      </c>
      <c r="O414" s="51">
        <f t="shared" si="290"/>
        <v>100000</v>
      </c>
      <c r="P414" s="51">
        <f t="shared" si="290"/>
        <v>0</v>
      </c>
      <c r="Q414" s="51">
        <f t="shared" si="290"/>
        <v>100000</v>
      </c>
      <c r="R414" s="51">
        <f t="shared" si="290"/>
        <v>100000</v>
      </c>
      <c r="S414" s="51">
        <f t="shared" si="290"/>
        <v>0</v>
      </c>
      <c r="T414" s="51">
        <f t="shared" si="290"/>
        <v>0</v>
      </c>
      <c r="U414" s="51">
        <f t="shared" si="290"/>
        <v>0</v>
      </c>
      <c r="V414" s="51">
        <f t="shared" si="290"/>
        <v>0</v>
      </c>
      <c r="W414" s="51">
        <f t="shared" si="290"/>
        <v>0</v>
      </c>
      <c r="X414" s="51">
        <f t="shared" si="290"/>
        <v>0</v>
      </c>
      <c r="Y414" s="51">
        <f t="shared" si="290"/>
        <v>0</v>
      </c>
      <c r="Z414" s="51">
        <f t="shared" si="290"/>
        <v>0</v>
      </c>
      <c r="AA414" s="51">
        <f t="shared" si="290"/>
        <v>0</v>
      </c>
      <c r="AB414" s="51">
        <f t="shared" si="290"/>
        <v>0</v>
      </c>
    </row>
    <row r="415" spans="1:28" ht="21.75" customHeight="1" outlineLevel="5">
      <c r="A415" s="12" t="s">
        <v>450</v>
      </c>
      <c r="B415" s="23" t="s">
        <v>133</v>
      </c>
      <c r="C415" s="64">
        <v>4190009003</v>
      </c>
      <c r="D415" s="64">
        <v>800</v>
      </c>
      <c r="E415" s="23" t="s">
        <v>2</v>
      </c>
      <c r="F415" s="64"/>
      <c r="G415" s="28">
        <f>SUM(G416)</f>
        <v>100000</v>
      </c>
      <c r="H415" s="28">
        <f t="shared" si="290"/>
        <v>0</v>
      </c>
      <c r="I415" s="28">
        <f t="shared" si="290"/>
        <v>0</v>
      </c>
      <c r="J415" s="28">
        <f t="shared" si="290"/>
        <v>100000</v>
      </c>
      <c r="K415" s="28">
        <f t="shared" si="290"/>
        <v>0</v>
      </c>
      <c r="L415" s="28">
        <f t="shared" si="290"/>
        <v>100000</v>
      </c>
      <c r="M415" s="28">
        <f t="shared" si="290"/>
        <v>0</v>
      </c>
      <c r="N415" s="28">
        <f t="shared" si="290"/>
        <v>0</v>
      </c>
      <c r="O415" s="28">
        <f t="shared" si="290"/>
        <v>100000</v>
      </c>
      <c r="P415" s="28">
        <f t="shared" si="290"/>
        <v>0</v>
      </c>
      <c r="Q415" s="28">
        <f t="shared" si="290"/>
        <v>100000</v>
      </c>
      <c r="R415" s="28">
        <f t="shared" si="290"/>
        <v>100000</v>
      </c>
      <c r="S415" s="28">
        <f t="shared" si="290"/>
        <v>0</v>
      </c>
      <c r="T415" s="28">
        <f t="shared" si="290"/>
        <v>0</v>
      </c>
      <c r="U415" s="28">
        <f t="shared" si="290"/>
        <v>0</v>
      </c>
      <c r="V415" s="28">
        <f t="shared" si="290"/>
        <v>0</v>
      </c>
      <c r="W415" s="28">
        <f t="shared" si="290"/>
        <v>0</v>
      </c>
      <c r="X415" s="28">
        <f t="shared" si="290"/>
        <v>0</v>
      </c>
      <c r="Y415" s="28">
        <f t="shared" si="290"/>
        <v>0</v>
      </c>
      <c r="Z415" s="28">
        <f t="shared" si="290"/>
        <v>0</v>
      </c>
      <c r="AA415" s="28">
        <f t="shared" si="290"/>
        <v>0</v>
      </c>
      <c r="AB415" s="28">
        <f t="shared" si="290"/>
        <v>0</v>
      </c>
    </row>
    <row r="416" spans="1:28" outlineLevel="5">
      <c r="A416" s="12" t="s">
        <v>878</v>
      </c>
      <c r="B416" s="23" t="s">
        <v>133</v>
      </c>
      <c r="C416" s="64">
        <v>4190009003</v>
      </c>
      <c r="D416" s="64">
        <v>853</v>
      </c>
      <c r="E416" s="23" t="s">
        <v>2</v>
      </c>
      <c r="F416" s="64"/>
      <c r="G416" s="28">
        <f>SUM(G417)</f>
        <v>100000</v>
      </c>
      <c r="H416" s="28">
        <f t="shared" si="290"/>
        <v>0</v>
      </c>
      <c r="I416" s="28">
        <f t="shared" si="290"/>
        <v>0</v>
      </c>
      <c r="J416" s="28">
        <f t="shared" si="290"/>
        <v>100000</v>
      </c>
      <c r="K416" s="28">
        <f t="shared" si="290"/>
        <v>0</v>
      </c>
      <c r="L416" s="28">
        <f t="shared" si="290"/>
        <v>100000</v>
      </c>
      <c r="M416" s="28">
        <f t="shared" si="290"/>
        <v>0</v>
      </c>
      <c r="N416" s="28">
        <f t="shared" si="290"/>
        <v>0</v>
      </c>
      <c r="O416" s="28">
        <f t="shared" si="290"/>
        <v>100000</v>
      </c>
      <c r="P416" s="28">
        <f t="shared" si="290"/>
        <v>0</v>
      </c>
      <c r="Q416" s="28">
        <f t="shared" si="290"/>
        <v>100000</v>
      </c>
      <c r="R416" s="28">
        <f t="shared" si="290"/>
        <v>100000</v>
      </c>
      <c r="S416" s="28">
        <f t="shared" si="290"/>
        <v>0</v>
      </c>
      <c r="T416" s="28">
        <f t="shared" si="290"/>
        <v>0</v>
      </c>
      <c r="U416" s="28">
        <f t="shared" si="290"/>
        <v>0</v>
      </c>
      <c r="V416" s="28">
        <f t="shared" si="290"/>
        <v>0</v>
      </c>
      <c r="W416" s="28">
        <f t="shared" si="290"/>
        <v>0</v>
      </c>
      <c r="X416" s="28">
        <f t="shared" si="290"/>
        <v>0</v>
      </c>
      <c r="Y416" s="28">
        <f t="shared" si="290"/>
        <v>0</v>
      </c>
      <c r="Z416" s="28">
        <f t="shared" si="290"/>
        <v>0</v>
      </c>
      <c r="AA416" s="28">
        <f t="shared" si="290"/>
        <v>0</v>
      </c>
      <c r="AB416" s="28">
        <f t="shared" si="290"/>
        <v>0</v>
      </c>
    </row>
    <row r="417" spans="1:28" ht="31.5" outlineLevel="5">
      <c r="A417" s="12" t="s">
        <v>455</v>
      </c>
      <c r="B417" s="23" t="s">
        <v>133</v>
      </c>
      <c r="C417" s="64">
        <v>4190009003</v>
      </c>
      <c r="D417" s="64">
        <v>853</v>
      </c>
      <c r="E417" s="64">
        <v>295</v>
      </c>
      <c r="F417" s="64"/>
      <c r="G417" s="28">
        <f>SUM(I417:K417)-H417</f>
        <v>100000</v>
      </c>
      <c r="H417" s="28"/>
      <c r="I417" s="28"/>
      <c r="J417" s="8">
        <f>SUM(Q417)</f>
        <v>100000</v>
      </c>
      <c r="K417" s="9">
        <f>SUM(S417+U417+W417+Y417+AA417)</f>
        <v>0</v>
      </c>
      <c r="L417" s="28">
        <f>SUM(N417:P417)-M417</f>
        <v>100000</v>
      </c>
      <c r="M417" s="37"/>
      <c r="N417" s="28"/>
      <c r="O417" s="8">
        <f>SUM(R417)</f>
        <v>100000</v>
      </c>
      <c r="P417" s="9">
        <f>SUM(T417+V417+X417+Z417+AB417)</f>
        <v>0</v>
      </c>
      <c r="Q417" s="9">
        <v>100000</v>
      </c>
      <c r="R417" s="9">
        <v>100000</v>
      </c>
      <c r="S417" s="9"/>
      <c r="T417" s="9"/>
      <c r="U417" s="9"/>
      <c r="V417" s="9"/>
      <c r="W417" s="9"/>
      <c r="X417" s="9"/>
      <c r="Y417" s="9"/>
      <c r="Z417" s="9"/>
      <c r="AA417" s="9"/>
      <c r="AB417" s="9"/>
    </row>
    <row r="418" spans="1:28" s="7" customFormat="1" ht="31.5" outlineLevel="1">
      <c r="A418" s="314" t="s">
        <v>145</v>
      </c>
      <c r="B418" s="100" t="s">
        <v>146</v>
      </c>
      <c r="C418" s="100" t="s">
        <v>4</v>
      </c>
      <c r="D418" s="100" t="s">
        <v>2</v>
      </c>
      <c r="E418" s="100" t="s">
        <v>2</v>
      </c>
      <c r="F418" s="100"/>
      <c r="G418" s="71">
        <f>SUM(G419+G427+G431+G435+G439+G443+G456+G423+G450)</f>
        <v>666476.52</v>
      </c>
      <c r="H418" s="71">
        <f t="shared" ref="H418:AB418" si="291">SUM(H419+H427+H431+H435+H439+H443+H456+H423+H450)</f>
        <v>75000</v>
      </c>
      <c r="I418" s="71">
        <f t="shared" si="291"/>
        <v>580126.52</v>
      </c>
      <c r="J418" s="71">
        <f t="shared" si="291"/>
        <v>161350</v>
      </c>
      <c r="K418" s="71">
        <f t="shared" si="291"/>
        <v>0</v>
      </c>
      <c r="L418" s="71">
        <f t="shared" si="291"/>
        <v>646476.15</v>
      </c>
      <c r="M418" s="71">
        <f t="shared" si="291"/>
        <v>75000</v>
      </c>
      <c r="N418" s="71">
        <f t="shared" si="291"/>
        <v>560126.15</v>
      </c>
      <c r="O418" s="71">
        <f t="shared" si="291"/>
        <v>161350</v>
      </c>
      <c r="P418" s="71">
        <f t="shared" si="291"/>
        <v>0</v>
      </c>
      <c r="Q418" s="71">
        <f t="shared" si="291"/>
        <v>161350</v>
      </c>
      <c r="R418" s="71">
        <f t="shared" si="291"/>
        <v>161350</v>
      </c>
      <c r="S418" s="71">
        <f t="shared" si="291"/>
        <v>0</v>
      </c>
      <c r="T418" s="71">
        <f t="shared" si="291"/>
        <v>0</v>
      </c>
      <c r="U418" s="71">
        <f t="shared" si="291"/>
        <v>0</v>
      </c>
      <c r="V418" s="71">
        <f t="shared" si="291"/>
        <v>0</v>
      </c>
      <c r="W418" s="71">
        <f t="shared" si="291"/>
        <v>0</v>
      </c>
      <c r="X418" s="71">
        <f t="shared" si="291"/>
        <v>0</v>
      </c>
      <c r="Y418" s="71">
        <f t="shared" si="291"/>
        <v>0</v>
      </c>
      <c r="Z418" s="71">
        <f t="shared" si="291"/>
        <v>0</v>
      </c>
      <c r="AA418" s="71">
        <f t="shared" si="291"/>
        <v>0</v>
      </c>
      <c r="AB418" s="71">
        <f t="shared" si="291"/>
        <v>0</v>
      </c>
    </row>
    <row r="419" spans="1:28" s="7" customFormat="1" ht="47.25" outlineLevel="1">
      <c r="A419" s="14" t="s">
        <v>425</v>
      </c>
      <c r="B419" s="79" t="s">
        <v>146</v>
      </c>
      <c r="C419" s="79" t="s">
        <v>426</v>
      </c>
      <c r="D419" s="79" t="s">
        <v>2</v>
      </c>
      <c r="E419" s="79" t="s">
        <v>2</v>
      </c>
      <c r="F419" s="48"/>
      <c r="G419" s="49">
        <f>SUM(G420)</f>
        <v>0</v>
      </c>
      <c r="H419" s="49">
        <f t="shared" ref="H419:AB421" si="292">SUM(H420)</f>
        <v>75000</v>
      </c>
      <c r="I419" s="49">
        <f t="shared" si="292"/>
        <v>0</v>
      </c>
      <c r="J419" s="49">
        <f t="shared" si="292"/>
        <v>75000</v>
      </c>
      <c r="K419" s="49">
        <f t="shared" si="292"/>
        <v>0</v>
      </c>
      <c r="L419" s="49">
        <f t="shared" si="292"/>
        <v>0</v>
      </c>
      <c r="M419" s="49">
        <f t="shared" si="292"/>
        <v>75000</v>
      </c>
      <c r="N419" s="49">
        <f t="shared" si="292"/>
        <v>0</v>
      </c>
      <c r="O419" s="49">
        <f t="shared" si="292"/>
        <v>75000</v>
      </c>
      <c r="P419" s="49">
        <f t="shared" si="292"/>
        <v>0</v>
      </c>
      <c r="Q419" s="49">
        <f t="shared" si="292"/>
        <v>75000</v>
      </c>
      <c r="R419" s="49">
        <f t="shared" si="292"/>
        <v>75000</v>
      </c>
      <c r="S419" s="49">
        <f t="shared" si="292"/>
        <v>0</v>
      </c>
      <c r="T419" s="49">
        <f t="shared" si="292"/>
        <v>0</v>
      </c>
      <c r="U419" s="49">
        <f t="shared" si="292"/>
        <v>0</v>
      </c>
      <c r="V419" s="49">
        <f t="shared" si="292"/>
        <v>0</v>
      </c>
      <c r="W419" s="49">
        <f t="shared" si="292"/>
        <v>0</v>
      </c>
      <c r="X419" s="49">
        <f t="shared" si="292"/>
        <v>0</v>
      </c>
      <c r="Y419" s="49">
        <f t="shared" si="292"/>
        <v>0</v>
      </c>
      <c r="Z419" s="49">
        <f t="shared" si="292"/>
        <v>0</v>
      </c>
      <c r="AA419" s="49">
        <f t="shared" si="292"/>
        <v>0</v>
      </c>
      <c r="AB419" s="49">
        <f t="shared" si="292"/>
        <v>0</v>
      </c>
    </row>
    <row r="420" spans="1:28" s="7" customFormat="1" outlineLevel="1">
      <c r="A420" s="12" t="s">
        <v>418</v>
      </c>
      <c r="B420" s="22" t="s">
        <v>146</v>
      </c>
      <c r="C420" s="22" t="s">
        <v>426</v>
      </c>
      <c r="D420" s="22" t="s">
        <v>139</v>
      </c>
      <c r="E420" s="22" t="s">
        <v>2</v>
      </c>
      <c r="F420" s="48"/>
      <c r="G420" s="24">
        <f>SUM(G421)</f>
        <v>0</v>
      </c>
      <c r="H420" s="24">
        <f t="shared" si="292"/>
        <v>75000</v>
      </c>
      <c r="I420" s="24">
        <f t="shared" si="292"/>
        <v>0</v>
      </c>
      <c r="J420" s="24">
        <f t="shared" si="292"/>
        <v>75000</v>
      </c>
      <c r="K420" s="24">
        <f t="shared" si="292"/>
        <v>0</v>
      </c>
      <c r="L420" s="24">
        <f t="shared" si="292"/>
        <v>0</v>
      </c>
      <c r="M420" s="24">
        <f t="shared" si="292"/>
        <v>75000</v>
      </c>
      <c r="N420" s="24">
        <f t="shared" si="292"/>
        <v>0</v>
      </c>
      <c r="O420" s="24">
        <f t="shared" si="292"/>
        <v>75000</v>
      </c>
      <c r="P420" s="24">
        <f t="shared" si="292"/>
        <v>0</v>
      </c>
      <c r="Q420" s="24">
        <f t="shared" si="292"/>
        <v>75000</v>
      </c>
      <c r="R420" s="24">
        <f t="shared" si="292"/>
        <v>75000</v>
      </c>
      <c r="S420" s="24">
        <f t="shared" si="292"/>
        <v>0</v>
      </c>
      <c r="T420" s="24">
        <f t="shared" si="292"/>
        <v>0</v>
      </c>
      <c r="U420" s="24">
        <f t="shared" si="292"/>
        <v>0</v>
      </c>
      <c r="V420" s="24">
        <f t="shared" si="292"/>
        <v>0</v>
      </c>
      <c r="W420" s="24">
        <f t="shared" si="292"/>
        <v>0</v>
      </c>
      <c r="X420" s="24">
        <f t="shared" si="292"/>
        <v>0</v>
      </c>
      <c r="Y420" s="24">
        <f t="shared" si="292"/>
        <v>0</v>
      </c>
      <c r="Z420" s="24">
        <f t="shared" si="292"/>
        <v>0</v>
      </c>
      <c r="AA420" s="24">
        <f t="shared" si="292"/>
        <v>0</v>
      </c>
      <c r="AB420" s="24">
        <f t="shared" si="292"/>
        <v>0</v>
      </c>
    </row>
    <row r="421" spans="1:28" s="7" customFormat="1" ht="31.5" outlineLevel="1">
      <c r="A421" s="12" t="s">
        <v>419</v>
      </c>
      <c r="B421" s="22" t="s">
        <v>146</v>
      </c>
      <c r="C421" s="22" t="s">
        <v>426</v>
      </c>
      <c r="D421" s="22" t="s">
        <v>141</v>
      </c>
      <c r="E421" s="22" t="s">
        <v>2</v>
      </c>
      <c r="F421" s="48"/>
      <c r="G421" s="24">
        <f>SUM(G422)</f>
        <v>0</v>
      </c>
      <c r="H421" s="24">
        <f t="shared" si="292"/>
        <v>75000</v>
      </c>
      <c r="I421" s="24">
        <f t="shared" si="292"/>
        <v>0</v>
      </c>
      <c r="J421" s="53">
        <f t="shared" si="292"/>
        <v>75000</v>
      </c>
      <c r="K421" s="53">
        <f t="shared" si="292"/>
        <v>0</v>
      </c>
      <c r="L421" s="53">
        <f t="shared" si="292"/>
        <v>0</v>
      </c>
      <c r="M421" s="53">
        <f t="shared" si="292"/>
        <v>75000</v>
      </c>
      <c r="N421" s="24">
        <f t="shared" si="292"/>
        <v>0</v>
      </c>
      <c r="O421" s="24">
        <f t="shared" si="292"/>
        <v>75000</v>
      </c>
      <c r="P421" s="24">
        <f t="shared" si="292"/>
        <v>0</v>
      </c>
      <c r="Q421" s="24">
        <f t="shared" si="292"/>
        <v>75000</v>
      </c>
      <c r="R421" s="24">
        <f t="shared" si="292"/>
        <v>75000</v>
      </c>
      <c r="S421" s="24">
        <f t="shared" si="292"/>
        <v>0</v>
      </c>
      <c r="T421" s="24">
        <f t="shared" si="292"/>
        <v>0</v>
      </c>
      <c r="U421" s="24">
        <f t="shared" si="292"/>
        <v>0</v>
      </c>
      <c r="V421" s="24">
        <f t="shared" si="292"/>
        <v>0</v>
      </c>
      <c r="W421" s="24">
        <f t="shared" si="292"/>
        <v>0</v>
      </c>
      <c r="X421" s="24">
        <f t="shared" si="292"/>
        <v>0</v>
      </c>
      <c r="Y421" s="24">
        <f t="shared" si="292"/>
        <v>0</v>
      </c>
      <c r="Z421" s="24">
        <f t="shared" si="292"/>
        <v>0</v>
      </c>
      <c r="AA421" s="24">
        <f t="shared" si="292"/>
        <v>0</v>
      </c>
      <c r="AB421" s="24">
        <f t="shared" si="292"/>
        <v>0</v>
      </c>
    </row>
    <row r="422" spans="1:28" s="17" customFormat="1" ht="47.25" outlineLevel="1">
      <c r="A422" s="12" t="s">
        <v>420</v>
      </c>
      <c r="B422" s="22" t="s">
        <v>146</v>
      </c>
      <c r="C422" s="22" t="s">
        <v>426</v>
      </c>
      <c r="D422" s="22" t="s">
        <v>141</v>
      </c>
      <c r="E422" s="22" t="s">
        <v>143</v>
      </c>
      <c r="F422" s="61"/>
      <c r="G422" s="53">
        <f>SUM(I422:K422)-H422</f>
        <v>0</v>
      </c>
      <c r="H422" s="53">
        <v>75000</v>
      </c>
      <c r="I422" s="25"/>
      <c r="J422" s="10">
        <f>SUM(Q422)</f>
        <v>75000</v>
      </c>
      <c r="K422" s="11">
        <f>SUM(S422+U422+W422+Y422+AA422)</f>
        <v>0</v>
      </c>
      <c r="L422" s="26">
        <f>SUM(N422:P422)-M422</f>
        <v>0</v>
      </c>
      <c r="M422" s="26">
        <v>75000</v>
      </c>
      <c r="N422" s="54"/>
      <c r="O422" s="10">
        <f>SUM(R422)</f>
        <v>75000</v>
      </c>
      <c r="P422" s="11">
        <f>SUM(T422+V422+X422+Z422+AB422)</f>
        <v>0</v>
      </c>
      <c r="Q422" s="26">
        <v>75000</v>
      </c>
      <c r="R422" s="26">
        <v>75000</v>
      </c>
      <c r="S422" s="26"/>
      <c r="T422" s="26"/>
      <c r="U422" s="26"/>
      <c r="V422" s="26"/>
      <c r="W422" s="26"/>
      <c r="X422" s="26"/>
      <c r="Y422" s="26"/>
      <c r="Z422" s="26"/>
      <c r="AA422" s="26"/>
      <c r="AB422" s="26"/>
    </row>
    <row r="423" spans="1:28" s="7" customFormat="1" ht="63" outlineLevel="1">
      <c r="A423" s="14" t="s">
        <v>971</v>
      </c>
      <c r="B423" s="79" t="s">
        <v>146</v>
      </c>
      <c r="C423" s="84" t="s">
        <v>596</v>
      </c>
      <c r="D423" s="79" t="s">
        <v>2</v>
      </c>
      <c r="E423" s="101" t="s">
        <v>2</v>
      </c>
      <c r="F423" s="65"/>
      <c r="G423" s="51">
        <f>SUM(G424)</f>
        <v>20000</v>
      </c>
      <c r="H423" s="51">
        <f t="shared" ref="H423:AB425" si="293">SUM(H424)</f>
        <v>0</v>
      </c>
      <c r="I423" s="51">
        <f t="shared" si="293"/>
        <v>20000</v>
      </c>
      <c r="J423" s="51">
        <f t="shared" si="293"/>
        <v>0</v>
      </c>
      <c r="K423" s="51">
        <f t="shared" si="293"/>
        <v>0</v>
      </c>
      <c r="L423" s="51">
        <f t="shared" si="293"/>
        <v>0</v>
      </c>
      <c r="M423" s="51">
        <f t="shared" si="293"/>
        <v>0</v>
      </c>
      <c r="N423" s="51">
        <f t="shared" si="293"/>
        <v>0</v>
      </c>
      <c r="O423" s="51">
        <f t="shared" si="293"/>
        <v>0</v>
      </c>
      <c r="P423" s="51">
        <f t="shared" si="293"/>
        <v>0</v>
      </c>
      <c r="Q423" s="51">
        <f t="shared" si="293"/>
        <v>0</v>
      </c>
      <c r="R423" s="51">
        <f t="shared" si="293"/>
        <v>0</v>
      </c>
      <c r="S423" s="51">
        <f t="shared" si="293"/>
        <v>0</v>
      </c>
      <c r="T423" s="51">
        <f t="shared" si="293"/>
        <v>0</v>
      </c>
      <c r="U423" s="51">
        <f t="shared" si="293"/>
        <v>0</v>
      </c>
      <c r="V423" s="51">
        <f t="shared" si="293"/>
        <v>0</v>
      </c>
      <c r="W423" s="51">
        <f t="shared" si="293"/>
        <v>0</v>
      </c>
      <c r="X423" s="51">
        <f t="shared" si="293"/>
        <v>0</v>
      </c>
      <c r="Y423" s="51">
        <f t="shared" si="293"/>
        <v>0</v>
      </c>
      <c r="Z423" s="51">
        <f t="shared" si="293"/>
        <v>0</v>
      </c>
      <c r="AA423" s="51">
        <f t="shared" si="293"/>
        <v>0</v>
      </c>
      <c r="AB423" s="51">
        <f t="shared" si="293"/>
        <v>0</v>
      </c>
    </row>
    <row r="424" spans="1:28" s="17" customFormat="1" ht="47.25" outlineLevel="1">
      <c r="A424" s="12" t="s">
        <v>410</v>
      </c>
      <c r="B424" s="22" t="s">
        <v>146</v>
      </c>
      <c r="C424" s="85" t="s">
        <v>596</v>
      </c>
      <c r="D424" s="22" t="s">
        <v>26</v>
      </c>
      <c r="E424" s="86" t="s">
        <v>2</v>
      </c>
      <c r="F424" s="64"/>
      <c r="G424" s="28">
        <f>SUM(G425)</f>
        <v>20000</v>
      </c>
      <c r="H424" s="28">
        <f t="shared" si="293"/>
        <v>0</v>
      </c>
      <c r="I424" s="28">
        <f t="shared" si="293"/>
        <v>20000</v>
      </c>
      <c r="J424" s="28">
        <f t="shared" si="293"/>
        <v>0</v>
      </c>
      <c r="K424" s="28">
        <f t="shared" si="293"/>
        <v>0</v>
      </c>
      <c r="L424" s="28">
        <f t="shared" si="293"/>
        <v>0</v>
      </c>
      <c r="M424" s="28">
        <f t="shared" si="293"/>
        <v>0</v>
      </c>
      <c r="N424" s="28">
        <f t="shared" si="293"/>
        <v>0</v>
      </c>
      <c r="O424" s="28">
        <f t="shared" si="293"/>
        <v>0</v>
      </c>
      <c r="P424" s="28">
        <f t="shared" si="293"/>
        <v>0</v>
      </c>
      <c r="Q424" s="28">
        <f t="shared" si="293"/>
        <v>0</v>
      </c>
      <c r="R424" s="28">
        <f t="shared" si="293"/>
        <v>0</v>
      </c>
      <c r="S424" s="28">
        <f t="shared" si="293"/>
        <v>0</v>
      </c>
      <c r="T424" s="28">
        <f t="shared" si="293"/>
        <v>0</v>
      </c>
      <c r="U424" s="28">
        <f t="shared" si="293"/>
        <v>0</v>
      </c>
      <c r="V424" s="28">
        <f t="shared" si="293"/>
        <v>0</v>
      </c>
      <c r="W424" s="28">
        <f t="shared" si="293"/>
        <v>0</v>
      </c>
      <c r="X424" s="28">
        <f t="shared" si="293"/>
        <v>0</v>
      </c>
      <c r="Y424" s="28">
        <f t="shared" si="293"/>
        <v>0</v>
      </c>
      <c r="Z424" s="28">
        <f t="shared" si="293"/>
        <v>0</v>
      </c>
      <c r="AA424" s="28">
        <f t="shared" si="293"/>
        <v>0</v>
      </c>
      <c r="AB424" s="28">
        <f t="shared" si="293"/>
        <v>0</v>
      </c>
    </row>
    <row r="425" spans="1:28" s="17" customFormat="1" ht="31.5" outlineLevel="1">
      <c r="A425" s="12" t="s">
        <v>411</v>
      </c>
      <c r="B425" s="22" t="s">
        <v>146</v>
      </c>
      <c r="C425" s="85" t="s">
        <v>596</v>
      </c>
      <c r="D425" s="22" t="s">
        <v>28</v>
      </c>
      <c r="E425" s="86" t="s">
        <v>2</v>
      </c>
      <c r="F425" s="64"/>
      <c r="G425" s="28">
        <f>SUM(G426)</f>
        <v>20000</v>
      </c>
      <c r="H425" s="28">
        <f t="shared" si="293"/>
        <v>0</v>
      </c>
      <c r="I425" s="28">
        <f t="shared" si="293"/>
        <v>20000</v>
      </c>
      <c r="J425" s="28">
        <f t="shared" si="293"/>
        <v>0</v>
      </c>
      <c r="K425" s="28">
        <f t="shared" si="293"/>
        <v>0</v>
      </c>
      <c r="L425" s="28">
        <f t="shared" si="293"/>
        <v>0</v>
      </c>
      <c r="M425" s="28">
        <f t="shared" si="293"/>
        <v>0</v>
      </c>
      <c r="N425" s="28">
        <f t="shared" si="293"/>
        <v>0</v>
      </c>
      <c r="O425" s="28">
        <f t="shared" si="293"/>
        <v>0</v>
      </c>
      <c r="P425" s="28">
        <f t="shared" si="293"/>
        <v>0</v>
      </c>
      <c r="Q425" s="28">
        <f t="shared" si="293"/>
        <v>0</v>
      </c>
      <c r="R425" s="28">
        <f t="shared" si="293"/>
        <v>0</v>
      </c>
      <c r="S425" s="28">
        <f t="shared" si="293"/>
        <v>0</v>
      </c>
      <c r="T425" s="28">
        <f t="shared" si="293"/>
        <v>0</v>
      </c>
      <c r="U425" s="28">
        <f t="shared" si="293"/>
        <v>0</v>
      </c>
      <c r="V425" s="28">
        <f t="shared" si="293"/>
        <v>0</v>
      </c>
      <c r="W425" s="28">
        <f t="shared" si="293"/>
        <v>0</v>
      </c>
      <c r="X425" s="28">
        <f t="shared" si="293"/>
        <v>0</v>
      </c>
      <c r="Y425" s="28">
        <f t="shared" si="293"/>
        <v>0</v>
      </c>
      <c r="Z425" s="28">
        <f t="shared" si="293"/>
        <v>0</v>
      </c>
      <c r="AA425" s="28">
        <f t="shared" si="293"/>
        <v>0</v>
      </c>
      <c r="AB425" s="28">
        <f t="shared" si="293"/>
        <v>0</v>
      </c>
    </row>
    <row r="426" spans="1:28" s="17" customFormat="1" outlineLevel="1">
      <c r="A426" s="12" t="s">
        <v>424</v>
      </c>
      <c r="B426" s="22" t="s">
        <v>146</v>
      </c>
      <c r="C426" s="85" t="s">
        <v>596</v>
      </c>
      <c r="D426" s="22" t="s">
        <v>28</v>
      </c>
      <c r="E426" s="86" t="s">
        <v>38</v>
      </c>
      <c r="F426" s="87"/>
      <c r="G426" s="28">
        <f>SUM(I426:K426)-H426</f>
        <v>20000</v>
      </c>
      <c r="H426" s="28"/>
      <c r="I426" s="28">
        <v>20000</v>
      </c>
      <c r="J426" s="8">
        <f>SUM(Q426)</f>
        <v>0</v>
      </c>
      <c r="K426" s="9">
        <f>SUM(S426+U426+W426+Y426+AA426)</f>
        <v>0</v>
      </c>
      <c r="L426" s="28">
        <f>SUM(N426:P426)-M426</f>
        <v>0</v>
      </c>
      <c r="M426" s="28"/>
      <c r="N426" s="28"/>
      <c r="O426" s="8">
        <f>SUM(R426)</f>
        <v>0</v>
      </c>
      <c r="P426" s="9">
        <f>SUM(T426+V426+X426+Z426+AB426)</f>
        <v>0</v>
      </c>
      <c r="Q426" s="28"/>
      <c r="R426" s="28"/>
      <c r="S426" s="88"/>
      <c r="T426" s="28"/>
      <c r="U426" s="28"/>
      <c r="V426" s="28"/>
      <c r="W426" s="28"/>
      <c r="X426" s="28"/>
      <c r="Y426" s="28"/>
      <c r="Z426" s="28"/>
      <c r="AA426" s="28"/>
      <c r="AB426" s="28"/>
    </row>
    <row r="427" spans="1:28" s="7" customFormat="1" ht="63" outlineLevel="1">
      <c r="A427" s="14" t="s">
        <v>427</v>
      </c>
      <c r="B427" s="79" t="s">
        <v>146</v>
      </c>
      <c r="C427" s="79" t="s">
        <v>428</v>
      </c>
      <c r="D427" s="79" t="s">
        <v>2</v>
      </c>
      <c r="E427" s="79" t="s">
        <v>2</v>
      </c>
      <c r="F427" s="105"/>
      <c r="G427" s="51">
        <f>SUM(G428)</f>
        <v>82000</v>
      </c>
      <c r="H427" s="51">
        <f t="shared" ref="H427:AB429" si="294">SUM(H428)</f>
        <v>0</v>
      </c>
      <c r="I427" s="51">
        <f t="shared" si="294"/>
        <v>0</v>
      </c>
      <c r="J427" s="51">
        <f t="shared" si="294"/>
        <v>82000</v>
      </c>
      <c r="K427" s="51">
        <f t="shared" si="294"/>
        <v>0</v>
      </c>
      <c r="L427" s="51">
        <f t="shared" si="294"/>
        <v>82000</v>
      </c>
      <c r="M427" s="51">
        <f t="shared" si="294"/>
        <v>0</v>
      </c>
      <c r="N427" s="51">
        <f t="shared" si="294"/>
        <v>0</v>
      </c>
      <c r="O427" s="51">
        <f t="shared" si="294"/>
        <v>82000</v>
      </c>
      <c r="P427" s="51">
        <f t="shared" si="294"/>
        <v>0</v>
      </c>
      <c r="Q427" s="51">
        <f t="shared" si="294"/>
        <v>82000</v>
      </c>
      <c r="R427" s="51">
        <f t="shared" si="294"/>
        <v>82000</v>
      </c>
      <c r="S427" s="103">
        <f t="shared" si="294"/>
        <v>0</v>
      </c>
      <c r="T427" s="71">
        <f t="shared" si="294"/>
        <v>0</v>
      </c>
      <c r="U427" s="71">
        <f t="shared" si="294"/>
        <v>0</v>
      </c>
      <c r="V427" s="71">
        <f t="shared" si="294"/>
        <v>0</v>
      </c>
      <c r="W427" s="71">
        <f t="shared" si="294"/>
        <v>0</v>
      </c>
      <c r="X427" s="71">
        <f t="shared" si="294"/>
        <v>0</v>
      </c>
      <c r="Y427" s="71">
        <f t="shared" si="294"/>
        <v>0</v>
      </c>
      <c r="Z427" s="71">
        <f t="shared" si="294"/>
        <v>0</v>
      </c>
      <c r="AA427" s="71">
        <f t="shared" si="294"/>
        <v>0</v>
      </c>
      <c r="AB427" s="71">
        <f t="shared" si="294"/>
        <v>0</v>
      </c>
    </row>
    <row r="428" spans="1:28" s="17" customFormat="1" ht="47.25" outlineLevel="1">
      <c r="A428" s="12" t="s">
        <v>410</v>
      </c>
      <c r="B428" s="22" t="s">
        <v>146</v>
      </c>
      <c r="C428" s="22" t="s">
        <v>428</v>
      </c>
      <c r="D428" s="22" t="s">
        <v>26</v>
      </c>
      <c r="E428" s="22" t="s">
        <v>2</v>
      </c>
      <c r="F428" s="23"/>
      <c r="G428" s="67">
        <f>SUM(G429)</f>
        <v>82000</v>
      </c>
      <c r="H428" s="67">
        <f t="shared" si="294"/>
        <v>0</v>
      </c>
      <c r="I428" s="67">
        <f t="shared" si="294"/>
        <v>0</v>
      </c>
      <c r="J428" s="67">
        <f t="shared" si="294"/>
        <v>82000</v>
      </c>
      <c r="K428" s="67">
        <f t="shared" si="294"/>
        <v>0</v>
      </c>
      <c r="L428" s="67">
        <f t="shared" si="294"/>
        <v>82000</v>
      </c>
      <c r="M428" s="67">
        <f t="shared" si="294"/>
        <v>0</v>
      </c>
      <c r="N428" s="67">
        <f t="shared" si="294"/>
        <v>0</v>
      </c>
      <c r="O428" s="67">
        <f t="shared" si="294"/>
        <v>82000</v>
      </c>
      <c r="P428" s="67">
        <f t="shared" si="294"/>
        <v>0</v>
      </c>
      <c r="Q428" s="67">
        <f t="shared" si="294"/>
        <v>82000</v>
      </c>
      <c r="R428" s="67">
        <f t="shared" si="294"/>
        <v>82000</v>
      </c>
      <c r="S428" s="24">
        <f t="shared" si="294"/>
        <v>0</v>
      </c>
      <c r="T428" s="24">
        <f t="shared" si="294"/>
        <v>0</v>
      </c>
      <c r="U428" s="24">
        <f t="shared" si="294"/>
        <v>0</v>
      </c>
      <c r="V428" s="24">
        <f t="shared" si="294"/>
        <v>0</v>
      </c>
      <c r="W428" s="24">
        <f t="shared" si="294"/>
        <v>0</v>
      </c>
      <c r="X428" s="24">
        <f t="shared" si="294"/>
        <v>0</v>
      </c>
      <c r="Y428" s="24">
        <f t="shared" si="294"/>
        <v>0</v>
      </c>
      <c r="Z428" s="24">
        <f t="shared" si="294"/>
        <v>0</v>
      </c>
      <c r="AA428" s="24">
        <f t="shared" si="294"/>
        <v>0</v>
      </c>
      <c r="AB428" s="24">
        <f t="shared" si="294"/>
        <v>0</v>
      </c>
    </row>
    <row r="429" spans="1:28" s="17" customFormat="1" ht="31.5" outlineLevel="1">
      <c r="A429" s="12" t="s">
        <v>411</v>
      </c>
      <c r="B429" s="22" t="s">
        <v>146</v>
      </c>
      <c r="C429" s="22" t="s">
        <v>428</v>
      </c>
      <c r="D429" s="22" t="s">
        <v>28</v>
      </c>
      <c r="E429" s="22" t="s">
        <v>2</v>
      </c>
      <c r="F429" s="23"/>
      <c r="G429" s="24">
        <f>SUM(G430)</f>
        <v>82000</v>
      </c>
      <c r="H429" s="24">
        <f t="shared" si="294"/>
        <v>0</v>
      </c>
      <c r="I429" s="24">
        <f t="shared" si="294"/>
        <v>0</v>
      </c>
      <c r="J429" s="24">
        <f t="shared" si="294"/>
        <v>82000</v>
      </c>
      <c r="K429" s="24">
        <f t="shared" si="294"/>
        <v>0</v>
      </c>
      <c r="L429" s="24">
        <f t="shared" si="294"/>
        <v>82000</v>
      </c>
      <c r="M429" s="24">
        <f t="shared" si="294"/>
        <v>0</v>
      </c>
      <c r="N429" s="24">
        <f t="shared" si="294"/>
        <v>0</v>
      </c>
      <c r="O429" s="24">
        <f t="shared" si="294"/>
        <v>82000</v>
      </c>
      <c r="P429" s="24">
        <f t="shared" si="294"/>
        <v>0</v>
      </c>
      <c r="Q429" s="24">
        <f t="shared" si="294"/>
        <v>82000</v>
      </c>
      <c r="R429" s="24">
        <f t="shared" si="294"/>
        <v>82000</v>
      </c>
      <c r="S429" s="24">
        <f t="shared" si="294"/>
        <v>0</v>
      </c>
      <c r="T429" s="24">
        <f t="shared" si="294"/>
        <v>0</v>
      </c>
      <c r="U429" s="24">
        <f t="shared" si="294"/>
        <v>0</v>
      </c>
      <c r="V429" s="24">
        <f t="shared" si="294"/>
        <v>0</v>
      </c>
      <c r="W429" s="24">
        <f t="shared" si="294"/>
        <v>0</v>
      </c>
      <c r="X429" s="24">
        <f t="shared" si="294"/>
        <v>0</v>
      </c>
      <c r="Y429" s="24">
        <f t="shared" si="294"/>
        <v>0</v>
      </c>
      <c r="Z429" s="24">
        <f t="shared" si="294"/>
        <v>0</v>
      </c>
      <c r="AA429" s="24">
        <f t="shared" si="294"/>
        <v>0</v>
      </c>
      <c r="AB429" s="24">
        <f t="shared" si="294"/>
        <v>0</v>
      </c>
    </row>
    <row r="430" spans="1:28" s="17" customFormat="1" outlineLevel="1">
      <c r="A430" s="12" t="s">
        <v>424</v>
      </c>
      <c r="B430" s="22" t="s">
        <v>146</v>
      </c>
      <c r="C430" s="22" t="s">
        <v>428</v>
      </c>
      <c r="D430" s="22" t="s">
        <v>28</v>
      </c>
      <c r="E430" s="22" t="s">
        <v>38</v>
      </c>
      <c r="F430" s="23"/>
      <c r="G430" s="24">
        <f>SUM(I430:K430)-H430</f>
        <v>82000</v>
      </c>
      <c r="H430" s="24"/>
      <c r="I430" s="25"/>
      <c r="J430" s="10">
        <f>SUM(Q430)</f>
        <v>82000</v>
      </c>
      <c r="K430" s="11">
        <f>SUM(S430+U430+W430+Y430+AA430)</f>
        <v>0</v>
      </c>
      <c r="L430" s="26">
        <f>SUM(N430:P430)-M430</f>
        <v>82000</v>
      </c>
      <c r="M430" s="26"/>
      <c r="N430" s="54"/>
      <c r="O430" s="8">
        <f>SUM(R430)</f>
        <v>82000</v>
      </c>
      <c r="P430" s="9">
        <f>SUM(T430+V430+X430+Z430+AB430)</f>
        <v>0</v>
      </c>
      <c r="Q430" s="28">
        <v>82000</v>
      </c>
      <c r="R430" s="28">
        <v>82000</v>
      </c>
      <c r="S430" s="28"/>
      <c r="T430" s="28"/>
      <c r="U430" s="28"/>
      <c r="V430" s="28"/>
      <c r="W430" s="28"/>
      <c r="X430" s="28"/>
      <c r="Y430" s="28"/>
      <c r="Z430" s="28"/>
      <c r="AA430" s="28"/>
      <c r="AB430" s="28"/>
    </row>
    <row r="431" spans="1:28" s="7" customFormat="1" ht="63" outlineLevel="1">
      <c r="A431" s="14" t="s">
        <v>429</v>
      </c>
      <c r="B431" s="79" t="s">
        <v>146</v>
      </c>
      <c r="C431" s="79" t="s">
        <v>430</v>
      </c>
      <c r="D431" s="79" t="s">
        <v>2</v>
      </c>
      <c r="E431" s="79" t="s">
        <v>2</v>
      </c>
      <c r="F431" s="48"/>
      <c r="G431" s="49">
        <f>SUM(G432)</f>
        <v>4350</v>
      </c>
      <c r="H431" s="49">
        <f t="shared" ref="H431:AB433" si="295">SUM(H432)</f>
        <v>0</v>
      </c>
      <c r="I431" s="49">
        <f t="shared" si="295"/>
        <v>0</v>
      </c>
      <c r="J431" s="49">
        <f t="shared" si="295"/>
        <v>4350</v>
      </c>
      <c r="K431" s="49">
        <f t="shared" si="295"/>
        <v>0</v>
      </c>
      <c r="L431" s="49">
        <f t="shared" si="295"/>
        <v>4350</v>
      </c>
      <c r="M431" s="49">
        <f t="shared" si="295"/>
        <v>0</v>
      </c>
      <c r="N431" s="49">
        <f t="shared" si="295"/>
        <v>0</v>
      </c>
      <c r="O431" s="49">
        <f t="shared" si="295"/>
        <v>4350</v>
      </c>
      <c r="P431" s="49">
        <f t="shared" si="295"/>
        <v>0</v>
      </c>
      <c r="Q431" s="49">
        <f t="shared" si="295"/>
        <v>4350</v>
      </c>
      <c r="R431" s="49">
        <f t="shared" si="295"/>
        <v>4350</v>
      </c>
      <c r="S431" s="49">
        <f t="shared" si="295"/>
        <v>0</v>
      </c>
      <c r="T431" s="49">
        <f t="shared" si="295"/>
        <v>0</v>
      </c>
      <c r="U431" s="49">
        <f t="shared" si="295"/>
        <v>0</v>
      </c>
      <c r="V431" s="49">
        <f t="shared" si="295"/>
        <v>0</v>
      </c>
      <c r="W431" s="49">
        <f t="shared" si="295"/>
        <v>0</v>
      </c>
      <c r="X431" s="49">
        <f t="shared" si="295"/>
        <v>0</v>
      </c>
      <c r="Y431" s="49">
        <f t="shared" si="295"/>
        <v>0</v>
      </c>
      <c r="Z431" s="49">
        <f t="shared" si="295"/>
        <v>0</v>
      </c>
      <c r="AA431" s="49">
        <f t="shared" si="295"/>
        <v>0</v>
      </c>
      <c r="AB431" s="49">
        <f t="shared" si="295"/>
        <v>0</v>
      </c>
    </row>
    <row r="432" spans="1:28" s="17" customFormat="1" ht="47.25" outlineLevel="1">
      <c r="A432" s="12" t="s">
        <v>410</v>
      </c>
      <c r="B432" s="22" t="s">
        <v>146</v>
      </c>
      <c r="C432" s="22" t="s">
        <v>430</v>
      </c>
      <c r="D432" s="22" t="s">
        <v>26</v>
      </c>
      <c r="E432" s="22" t="s">
        <v>2</v>
      </c>
      <c r="F432" s="23"/>
      <c r="G432" s="24">
        <f>SUM(G433)</f>
        <v>4350</v>
      </c>
      <c r="H432" s="24">
        <f t="shared" si="295"/>
        <v>0</v>
      </c>
      <c r="I432" s="24">
        <f t="shared" si="295"/>
        <v>0</v>
      </c>
      <c r="J432" s="24">
        <f t="shared" si="295"/>
        <v>4350</v>
      </c>
      <c r="K432" s="24">
        <f t="shared" si="295"/>
        <v>0</v>
      </c>
      <c r="L432" s="24">
        <f t="shared" si="295"/>
        <v>4350</v>
      </c>
      <c r="M432" s="24">
        <f t="shared" si="295"/>
        <v>0</v>
      </c>
      <c r="N432" s="24">
        <f t="shared" si="295"/>
        <v>0</v>
      </c>
      <c r="O432" s="24">
        <f t="shared" si="295"/>
        <v>4350</v>
      </c>
      <c r="P432" s="24">
        <f t="shared" si="295"/>
        <v>0</v>
      </c>
      <c r="Q432" s="24">
        <f t="shared" si="295"/>
        <v>4350</v>
      </c>
      <c r="R432" s="24">
        <f t="shared" si="295"/>
        <v>4350</v>
      </c>
      <c r="S432" s="24">
        <f t="shared" si="295"/>
        <v>0</v>
      </c>
      <c r="T432" s="24">
        <f t="shared" si="295"/>
        <v>0</v>
      </c>
      <c r="U432" s="24">
        <f t="shared" si="295"/>
        <v>0</v>
      </c>
      <c r="V432" s="24">
        <f t="shared" si="295"/>
        <v>0</v>
      </c>
      <c r="W432" s="24">
        <f t="shared" si="295"/>
        <v>0</v>
      </c>
      <c r="X432" s="24">
        <f t="shared" si="295"/>
        <v>0</v>
      </c>
      <c r="Y432" s="24">
        <f t="shared" si="295"/>
        <v>0</v>
      </c>
      <c r="Z432" s="24">
        <f t="shared" si="295"/>
        <v>0</v>
      </c>
      <c r="AA432" s="24">
        <f t="shared" si="295"/>
        <v>0</v>
      </c>
      <c r="AB432" s="24">
        <f t="shared" si="295"/>
        <v>0</v>
      </c>
    </row>
    <row r="433" spans="1:28" s="17" customFormat="1" ht="31.5" outlineLevel="1">
      <c r="A433" s="12" t="s">
        <v>411</v>
      </c>
      <c r="B433" s="22" t="s">
        <v>146</v>
      </c>
      <c r="C433" s="22" t="s">
        <v>430</v>
      </c>
      <c r="D433" s="22" t="s">
        <v>28</v>
      </c>
      <c r="E433" s="22" t="s">
        <v>2</v>
      </c>
      <c r="F433" s="23"/>
      <c r="G433" s="24">
        <f>SUM(G434)</f>
        <v>4350</v>
      </c>
      <c r="H433" s="24">
        <f t="shared" si="295"/>
        <v>0</v>
      </c>
      <c r="I433" s="24">
        <f t="shared" si="295"/>
        <v>0</v>
      </c>
      <c r="J433" s="24">
        <f t="shared" si="295"/>
        <v>4350</v>
      </c>
      <c r="K433" s="24">
        <f t="shared" si="295"/>
        <v>0</v>
      </c>
      <c r="L433" s="24">
        <f t="shared" si="295"/>
        <v>4350</v>
      </c>
      <c r="M433" s="24">
        <f t="shared" si="295"/>
        <v>0</v>
      </c>
      <c r="N433" s="24">
        <f t="shared" si="295"/>
        <v>0</v>
      </c>
      <c r="O433" s="24">
        <f t="shared" si="295"/>
        <v>4350</v>
      </c>
      <c r="P433" s="24">
        <f t="shared" si="295"/>
        <v>0</v>
      </c>
      <c r="Q433" s="24">
        <f t="shared" si="295"/>
        <v>4350</v>
      </c>
      <c r="R433" s="24">
        <f t="shared" si="295"/>
        <v>4350</v>
      </c>
      <c r="S433" s="24">
        <f t="shared" si="295"/>
        <v>0</v>
      </c>
      <c r="T433" s="24">
        <f t="shared" si="295"/>
        <v>0</v>
      </c>
      <c r="U433" s="24">
        <f t="shared" si="295"/>
        <v>0</v>
      </c>
      <c r="V433" s="24">
        <f t="shared" si="295"/>
        <v>0</v>
      </c>
      <c r="W433" s="24">
        <f t="shared" si="295"/>
        <v>0</v>
      </c>
      <c r="X433" s="24">
        <f t="shared" si="295"/>
        <v>0</v>
      </c>
      <c r="Y433" s="24">
        <f t="shared" si="295"/>
        <v>0</v>
      </c>
      <c r="Z433" s="24">
        <f t="shared" si="295"/>
        <v>0</v>
      </c>
      <c r="AA433" s="24">
        <f t="shared" si="295"/>
        <v>0</v>
      </c>
      <c r="AB433" s="24">
        <f t="shared" si="295"/>
        <v>0</v>
      </c>
    </row>
    <row r="434" spans="1:28" s="17" customFormat="1" outlineLevel="1">
      <c r="A434" s="12" t="s">
        <v>424</v>
      </c>
      <c r="B434" s="22" t="s">
        <v>146</v>
      </c>
      <c r="C434" s="22" t="s">
        <v>430</v>
      </c>
      <c r="D434" s="22" t="s">
        <v>28</v>
      </c>
      <c r="E434" s="22" t="s">
        <v>38</v>
      </c>
      <c r="F434" s="23"/>
      <c r="G434" s="24">
        <f>SUM(I434:K434)-H434</f>
        <v>4350</v>
      </c>
      <c r="H434" s="35"/>
      <c r="I434" s="28"/>
      <c r="J434" s="8">
        <f>SUM(Q434)</f>
        <v>4350</v>
      </c>
      <c r="K434" s="9">
        <f>SUM(S434+U434+W434+Y434+AA434)</f>
        <v>0</v>
      </c>
      <c r="L434" s="28">
        <f>SUM(N434:P434)-M434</f>
        <v>4350</v>
      </c>
      <c r="M434" s="28"/>
      <c r="N434" s="28"/>
      <c r="O434" s="8">
        <f>SUM(R434)</f>
        <v>4350</v>
      </c>
      <c r="P434" s="9">
        <f>SUM(T434+V434+X434+Z434+AB434)</f>
        <v>0</v>
      </c>
      <c r="Q434" s="28">
        <v>4350</v>
      </c>
      <c r="R434" s="28">
        <v>4350</v>
      </c>
      <c r="S434" s="28"/>
      <c r="T434" s="28"/>
      <c r="U434" s="28"/>
      <c r="V434" s="28"/>
      <c r="W434" s="28"/>
      <c r="X434" s="28"/>
      <c r="Y434" s="28"/>
      <c r="Z434" s="28"/>
      <c r="AA434" s="28"/>
      <c r="AB434" s="28"/>
    </row>
    <row r="435" spans="1:28" s="7" customFormat="1" ht="47.25" outlineLevel="2">
      <c r="A435" s="6" t="s">
        <v>147</v>
      </c>
      <c r="B435" s="48" t="s">
        <v>146</v>
      </c>
      <c r="C435" s="48" t="s">
        <v>148</v>
      </c>
      <c r="D435" s="48" t="s">
        <v>2</v>
      </c>
      <c r="E435" s="48" t="s">
        <v>2</v>
      </c>
      <c r="F435" s="48"/>
      <c r="G435" s="49">
        <f t="shared" ref="G435:I437" si="296">SUM(G436)</f>
        <v>92001.52</v>
      </c>
      <c r="H435" s="50">
        <f t="shared" si="296"/>
        <v>0</v>
      </c>
      <c r="I435" s="51">
        <f t="shared" si="296"/>
        <v>92001.52</v>
      </c>
      <c r="J435" s="51">
        <f t="shared" ref="J435:AB437" si="297">SUM(J436)</f>
        <v>0</v>
      </c>
      <c r="K435" s="51">
        <f t="shared" si="297"/>
        <v>0</v>
      </c>
      <c r="L435" s="51">
        <f t="shared" si="297"/>
        <v>92001.15</v>
      </c>
      <c r="M435" s="51">
        <f t="shared" si="297"/>
        <v>0</v>
      </c>
      <c r="N435" s="51">
        <f t="shared" si="297"/>
        <v>92001.15</v>
      </c>
      <c r="O435" s="51">
        <f t="shared" si="297"/>
        <v>0</v>
      </c>
      <c r="P435" s="51">
        <f t="shared" si="297"/>
        <v>0</v>
      </c>
      <c r="Q435" s="51">
        <f t="shared" si="297"/>
        <v>0</v>
      </c>
      <c r="R435" s="51">
        <f t="shared" si="297"/>
        <v>0</v>
      </c>
      <c r="S435" s="51">
        <f t="shared" si="297"/>
        <v>0</v>
      </c>
      <c r="T435" s="51">
        <f t="shared" si="297"/>
        <v>0</v>
      </c>
      <c r="U435" s="51">
        <f t="shared" si="297"/>
        <v>0</v>
      </c>
      <c r="V435" s="51">
        <f t="shared" si="297"/>
        <v>0</v>
      </c>
      <c r="W435" s="51">
        <f t="shared" si="297"/>
        <v>0</v>
      </c>
      <c r="X435" s="51">
        <f t="shared" si="297"/>
        <v>0</v>
      </c>
      <c r="Y435" s="51">
        <f t="shared" si="297"/>
        <v>0</v>
      </c>
      <c r="Z435" s="51">
        <f t="shared" si="297"/>
        <v>0</v>
      </c>
      <c r="AA435" s="51">
        <f t="shared" si="297"/>
        <v>0</v>
      </c>
      <c r="AB435" s="51">
        <f t="shared" si="297"/>
        <v>0</v>
      </c>
    </row>
    <row r="436" spans="1:28" ht="47.25" outlineLevel="3">
      <c r="A436" s="2" t="s">
        <v>25</v>
      </c>
      <c r="B436" s="23" t="s">
        <v>146</v>
      </c>
      <c r="C436" s="23" t="s">
        <v>148</v>
      </c>
      <c r="D436" s="23" t="s">
        <v>26</v>
      </c>
      <c r="E436" s="23" t="s">
        <v>2</v>
      </c>
      <c r="F436" s="23"/>
      <c r="G436" s="24">
        <f t="shared" si="296"/>
        <v>92001.52</v>
      </c>
      <c r="H436" s="24">
        <f t="shared" si="296"/>
        <v>0</v>
      </c>
      <c r="I436" s="68">
        <f t="shared" si="296"/>
        <v>92001.52</v>
      </c>
      <c r="J436" s="68">
        <f t="shared" si="297"/>
        <v>0</v>
      </c>
      <c r="K436" s="68">
        <f t="shared" si="297"/>
        <v>0</v>
      </c>
      <c r="L436" s="68">
        <f t="shared" si="297"/>
        <v>92001.15</v>
      </c>
      <c r="M436" s="68">
        <f t="shared" si="297"/>
        <v>0</v>
      </c>
      <c r="N436" s="68">
        <f t="shared" si="297"/>
        <v>92001.15</v>
      </c>
      <c r="O436" s="28">
        <f t="shared" si="297"/>
        <v>0</v>
      </c>
      <c r="P436" s="28">
        <f t="shared" si="297"/>
        <v>0</v>
      </c>
      <c r="Q436" s="28">
        <f t="shared" si="297"/>
        <v>0</v>
      </c>
      <c r="R436" s="28">
        <f t="shared" si="297"/>
        <v>0</v>
      </c>
      <c r="S436" s="28">
        <f t="shared" si="297"/>
        <v>0</v>
      </c>
      <c r="T436" s="28">
        <f t="shared" si="297"/>
        <v>0</v>
      </c>
      <c r="U436" s="28">
        <f t="shared" si="297"/>
        <v>0</v>
      </c>
      <c r="V436" s="28">
        <f t="shared" si="297"/>
        <v>0</v>
      </c>
      <c r="W436" s="28">
        <f t="shared" si="297"/>
        <v>0</v>
      </c>
      <c r="X436" s="28">
        <f t="shared" si="297"/>
        <v>0</v>
      </c>
      <c r="Y436" s="28">
        <f t="shared" si="297"/>
        <v>0</v>
      </c>
      <c r="Z436" s="28">
        <f t="shared" si="297"/>
        <v>0</v>
      </c>
      <c r="AA436" s="28">
        <f t="shared" si="297"/>
        <v>0</v>
      </c>
      <c r="AB436" s="28">
        <f t="shared" si="297"/>
        <v>0</v>
      </c>
    </row>
    <row r="437" spans="1:28" ht="31.5" outlineLevel="4">
      <c r="A437" s="2" t="s">
        <v>27</v>
      </c>
      <c r="B437" s="23" t="s">
        <v>146</v>
      </c>
      <c r="C437" s="23" t="s">
        <v>148</v>
      </c>
      <c r="D437" s="23" t="s">
        <v>28</v>
      </c>
      <c r="E437" s="23" t="s">
        <v>2</v>
      </c>
      <c r="F437" s="23"/>
      <c r="G437" s="24">
        <f t="shared" si="296"/>
        <v>92001.52</v>
      </c>
      <c r="H437" s="24">
        <f t="shared" si="296"/>
        <v>0</v>
      </c>
      <c r="I437" s="35">
        <f t="shared" si="296"/>
        <v>92001.52</v>
      </c>
      <c r="J437" s="35">
        <f t="shared" si="297"/>
        <v>0</v>
      </c>
      <c r="K437" s="35">
        <f t="shared" si="297"/>
        <v>0</v>
      </c>
      <c r="L437" s="35">
        <f t="shared" si="297"/>
        <v>92001.15</v>
      </c>
      <c r="M437" s="35">
        <f t="shared" si="297"/>
        <v>0</v>
      </c>
      <c r="N437" s="35">
        <f t="shared" si="297"/>
        <v>92001.15</v>
      </c>
      <c r="O437" s="28">
        <f t="shared" si="297"/>
        <v>0</v>
      </c>
      <c r="P437" s="28">
        <f t="shared" si="297"/>
        <v>0</v>
      </c>
      <c r="Q437" s="28">
        <f t="shared" si="297"/>
        <v>0</v>
      </c>
      <c r="R437" s="28">
        <f t="shared" si="297"/>
        <v>0</v>
      </c>
      <c r="S437" s="28">
        <f t="shared" si="297"/>
        <v>0</v>
      </c>
      <c r="T437" s="28">
        <f t="shared" si="297"/>
        <v>0</v>
      </c>
      <c r="U437" s="28">
        <f t="shared" si="297"/>
        <v>0</v>
      </c>
      <c r="V437" s="28">
        <f t="shared" si="297"/>
        <v>0</v>
      </c>
      <c r="W437" s="28">
        <f t="shared" si="297"/>
        <v>0</v>
      </c>
      <c r="X437" s="28">
        <f t="shared" si="297"/>
        <v>0</v>
      </c>
      <c r="Y437" s="28">
        <f t="shared" si="297"/>
        <v>0</v>
      </c>
      <c r="Z437" s="28">
        <f t="shared" si="297"/>
        <v>0</v>
      </c>
      <c r="AA437" s="28">
        <f t="shared" si="297"/>
        <v>0</v>
      </c>
      <c r="AB437" s="28">
        <f t="shared" si="297"/>
        <v>0</v>
      </c>
    </row>
    <row r="438" spans="1:28" outlineLevel="5">
      <c r="A438" s="2" t="s">
        <v>37</v>
      </c>
      <c r="B438" s="23" t="s">
        <v>146</v>
      </c>
      <c r="C438" s="23" t="s">
        <v>148</v>
      </c>
      <c r="D438" s="23" t="s">
        <v>28</v>
      </c>
      <c r="E438" s="23" t="s">
        <v>38</v>
      </c>
      <c r="F438" s="23"/>
      <c r="G438" s="24">
        <f>SUM(I438:K438)-H438</f>
        <v>92001.52</v>
      </c>
      <c r="H438" s="24"/>
      <c r="I438" s="35">
        <v>92001.52</v>
      </c>
      <c r="J438" s="8">
        <f>SUM(Q438)</f>
        <v>0</v>
      </c>
      <c r="K438" s="9">
        <f>SUM(S438+U438+W438+Y438+AA438)</f>
        <v>0</v>
      </c>
      <c r="L438" s="36">
        <f>SUM(N438:P438)-M438</f>
        <v>92001.15</v>
      </c>
      <c r="M438" s="37"/>
      <c r="N438" s="36">
        <v>92001.15</v>
      </c>
      <c r="O438" s="8">
        <f>SUM(R438)</f>
        <v>0</v>
      </c>
      <c r="P438" s="9">
        <f>SUM(T438+V438+X438+Z438+AB438)</f>
        <v>0</v>
      </c>
      <c r="Q438" s="9"/>
      <c r="R438" s="9"/>
      <c r="S438" s="9"/>
      <c r="T438" s="9"/>
      <c r="U438" s="9"/>
      <c r="V438" s="9"/>
      <c r="W438" s="9"/>
      <c r="X438" s="9"/>
      <c r="Y438" s="9"/>
      <c r="Z438" s="9"/>
      <c r="AA438" s="9"/>
      <c r="AB438" s="9"/>
    </row>
    <row r="439" spans="1:28" s="7" customFormat="1" ht="63" outlineLevel="2">
      <c r="A439" s="6" t="s">
        <v>149</v>
      </c>
      <c r="B439" s="48" t="s">
        <v>146</v>
      </c>
      <c r="C439" s="48" t="s">
        <v>150</v>
      </c>
      <c r="D439" s="48" t="s">
        <v>2</v>
      </c>
      <c r="E439" s="48" t="s">
        <v>2</v>
      </c>
      <c r="F439" s="48"/>
      <c r="G439" s="49">
        <f t="shared" ref="G439:I441" si="298">SUM(G440)</f>
        <v>38050</v>
      </c>
      <c r="H439" s="49">
        <f t="shared" si="298"/>
        <v>0</v>
      </c>
      <c r="I439" s="50">
        <f t="shared" si="298"/>
        <v>38050</v>
      </c>
      <c r="J439" s="50">
        <f t="shared" ref="J439:AB441" si="299">SUM(J440)</f>
        <v>0</v>
      </c>
      <c r="K439" s="50">
        <f t="shared" si="299"/>
        <v>0</v>
      </c>
      <c r="L439" s="50">
        <f t="shared" si="299"/>
        <v>38050</v>
      </c>
      <c r="M439" s="50">
        <f t="shared" si="299"/>
        <v>0</v>
      </c>
      <c r="N439" s="50">
        <f t="shared" si="299"/>
        <v>38050</v>
      </c>
      <c r="O439" s="51">
        <f t="shared" si="299"/>
        <v>0</v>
      </c>
      <c r="P439" s="51">
        <f t="shared" si="299"/>
        <v>0</v>
      </c>
      <c r="Q439" s="51">
        <f t="shared" si="299"/>
        <v>0</v>
      </c>
      <c r="R439" s="51">
        <f t="shared" si="299"/>
        <v>0</v>
      </c>
      <c r="S439" s="51">
        <f t="shared" si="299"/>
        <v>0</v>
      </c>
      <c r="T439" s="51">
        <f t="shared" si="299"/>
        <v>0</v>
      </c>
      <c r="U439" s="51">
        <f t="shared" si="299"/>
        <v>0</v>
      </c>
      <c r="V439" s="51">
        <f t="shared" si="299"/>
        <v>0</v>
      </c>
      <c r="W439" s="51">
        <f t="shared" si="299"/>
        <v>0</v>
      </c>
      <c r="X439" s="51">
        <f t="shared" si="299"/>
        <v>0</v>
      </c>
      <c r="Y439" s="51">
        <f t="shared" si="299"/>
        <v>0</v>
      </c>
      <c r="Z439" s="51">
        <f t="shared" si="299"/>
        <v>0</v>
      </c>
      <c r="AA439" s="51">
        <f t="shared" si="299"/>
        <v>0</v>
      </c>
      <c r="AB439" s="51">
        <f t="shared" si="299"/>
        <v>0</v>
      </c>
    </row>
    <row r="440" spans="1:28" ht="47.25" outlineLevel="3">
      <c r="A440" s="2" t="s">
        <v>25</v>
      </c>
      <c r="B440" s="23" t="s">
        <v>146</v>
      </c>
      <c r="C440" s="23" t="s">
        <v>150</v>
      </c>
      <c r="D440" s="23" t="s">
        <v>26</v>
      </c>
      <c r="E440" s="23" t="s">
        <v>2</v>
      </c>
      <c r="F440" s="23"/>
      <c r="G440" s="24">
        <f t="shared" si="298"/>
        <v>38050</v>
      </c>
      <c r="H440" s="24">
        <f t="shared" si="298"/>
        <v>0</v>
      </c>
      <c r="I440" s="35">
        <f t="shared" si="298"/>
        <v>38050</v>
      </c>
      <c r="J440" s="35">
        <f t="shared" si="299"/>
        <v>0</v>
      </c>
      <c r="K440" s="35">
        <f t="shared" si="299"/>
        <v>0</v>
      </c>
      <c r="L440" s="35">
        <f t="shared" si="299"/>
        <v>38050</v>
      </c>
      <c r="M440" s="35">
        <f t="shared" si="299"/>
        <v>0</v>
      </c>
      <c r="N440" s="35">
        <f t="shared" si="299"/>
        <v>38050</v>
      </c>
      <c r="O440" s="28">
        <f t="shared" si="299"/>
        <v>0</v>
      </c>
      <c r="P440" s="28">
        <f t="shared" si="299"/>
        <v>0</v>
      </c>
      <c r="Q440" s="28">
        <f t="shared" si="299"/>
        <v>0</v>
      </c>
      <c r="R440" s="28">
        <f t="shared" si="299"/>
        <v>0</v>
      </c>
      <c r="S440" s="28">
        <f t="shared" si="299"/>
        <v>0</v>
      </c>
      <c r="T440" s="28">
        <f t="shared" si="299"/>
        <v>0</v>
      </c>
      <c r="U440" s="28">
        <f t="shared" si="299"/>
        <v>0</v>
      </c>
      <c r="V440" s="28">
        <f t="shared" si="299"/>
        <v>0</v>
      </c>
      <c r="W440" s="28">
        <f t="shared" si="299"/>
        <v>0</v>
      </c>
      <c r="X440" s="28">
        <f t="shared" si="299"/>
        <v>0</v>
      </c>
      <c r="Y440" s="28">
        <f t="shared" si="299"/>
        <v>0</v>
      </c>
      <c r="Z440" s="28">
        <f t="shared" si="299"/>
        <v>0</v>
      </c>
      <c r="AA440" s="28">
        <f t="shared" si="299"/>
        <v>0</v>
      </c>
      <c r="AB440" s="28">
        <f t="shared" si="299"/>
        <v>0</v>
      </c>
    </row>
    <row r="441" spans="1:28" ht="31.5" outlineLevel="4">
      <c r="A441" s="2" t="s">
        <v>27</v>
      </c>
      <c r="B441" s="23" t="s">
        <v>146</v>
      </c>
      <c r="C441" s="23" t="s">
        <v>150</v>
      </c>
      <c r="D441" s="23" t="s">
        <v>28</v>
      </c>
      <c r="E441" s="23" t="s">
        <v>2</v>
      </c>
      <c r="F441" s="23"/>
      <c r="G441" s="24">
        <f t="shared" si="298"/>
        <v>38050</v>
      </c>
      <c r="H441" s="24">
        <f t="shared" si="298"/>
        <v>0</v>
      </c>
      <c r="I441" s="35">
        <f t="shared" si="298"/>
        <v>38050</v>
      </c>
      <c r="J441" s="35">
        <f t="shared" si="299"/>
        <v>0</v>
      </c>
      <c r="K441" s="35">
        <f t="shared" si="299"/>
        <v>0</v>
      </c>
      <c r="L441" s="35">
        <f t="shared" si="299"/>
        <v>38050</v>
      </c>
      <c r="M441" s="35">
        <f t="shared" si="299"/>
        <v>0</v>
      </c>
      <c r="N441" s="35">
        <f t="shared" si="299"/>
        <v>38050</v>
      </c>
      <c r="O441" s="28">
        <f t="shared" si="299"/>
        <v>0</v>
      </c>
      <c r="P441" s="28">
        <f t="shared" si="299"/>
        <v>0</v>
      </c>
      <c r="Q441" s="28">
        <f t="shared" si="299"/>
        <v>0</v>
      </c>
      <c r="R441" s="28">
        <f t="shared" si="299"/>
        <v>0</v>
      </c>
      <c r="S441" s="28">
        <f t="shared" si="299"/>
        <v>0</v>
      </c>
      <c r="T441" s="28">
        <f t="shared" si="299"/>
        <v>0</v>
      </c>
      <c r="U441" s="28">
        <f t="shared" si="299"/>
        <v>0</v>
      </c>
      <c r="V441" s="28">
        <f t="shared" si="299"/>
        <v>0</v>
      </c>
      <c r="W441" s="28">
        <f t="shared" si="299"/>
        <v>0</v>
      </c>
      <c r="X441" s="28">
        <f t="shared" si="299"/>
        <v>0</v>
      </c>
      <c r="Y441" s="28">
        <f t="shared" si="299"/>
        <v>0</v>
      </c>
      <c r="Z441" s="28">
        <f t="shared" si="299"/>
        <v>0</v>
      </c>
      <c r="AA441" s="28">
        <f t="shared" si="299"/>
        <v>0</v>
      </c>
      <c r="AB441" s="28">
        <f t="shared" si="299"/>
        <v>0</v>
      </c>
    </row>
    <row r="442" spans="1:28" outlineLevel="5">
      <c r="A442" s="2" t="s">
        <v>37</v>
      </c>
      <c r="B442" s="23" t="s">
        <v>146</v>
      </c>
      <c r="C442" s="23" t="s">
        <v>150</v>
      </c>
      <c r="D442" s="23" t="s">
        <v>28</v>
      </c>
      <c r="E442" s="23" t="s">
        <v>38</v>
      </c>
      <c r="F442" s="23"/>
      <c r="G442" s="24">
        <f>SUM(I442:K442)-H442</f>
        <v>38050</v>
      </c>
      <c r="H442" s="24"/>
      <c r="I442" s="35">
        <v>38050</v>
      </c>
      <c r="J442" s="8">
        <f>SUM(Q442)</f>
        <v>0</v>
      </c>
      <c r="K442" s="9">
        <f>SUM(S442+U442+W442+Y442+AA442)</f>
        <v>0</v>
      </c>
      <c r="L442" s="36">
        <f>SUM(N442:P442)-M442</f>
        <v>38050</v>
      </c>
      <c r="M442" s="37"/>
      <c r="N442" s="36">
        <v>38050</v>
      </c>
      <c r="O442" s="8">
        <f>SUM(R442)</f>
        <v>0</v>
      </c>
      <c r="P442" s="9">
        <f>SUM(T442+V442+X442+Z442+AB442)</f>
        <v>0</v>
      </c>
      <c r="Q442" s="9"/>
      <c r="R442" s="9"/>
      <c r="S442" s="9"/>
      <c r="T442" s="9"/>
      <c r="U442" s="9"/>
      <c r="V442" s="9"/>
      <c r="W442" s="9"/>
      <c r="X442" s="9"/>
      <c r="Y442" s="9"/>
      <c r="Z442" s="9"/>
      <c r="AA442" s="9"/>
      <c r="AB442" s="9"/>
    </row>
    <row r="443" spans="1:28" s="7" customFormat="1" ht="47.25" outlineLevel="2">
      <c r="A443" s="6" t="s">
        <v>151</v>
      </c>
      <c r="B443" s="48" t="s">
        <v>146</v>
      </c>
      <c r="C443" s="48" t="s">
        <v>152</v>
      </c>
      <c r="D443" s="48" t="s">
        <v>2</v>
      </c>
      <c r="E443" s="48" t="s">
        <v>2</v>
      </c>
      <c r="F443" s="48"/>
      <c r="G443" s="49">
        <f t="shared" ref="G443:I444" si="300">SUM(G444)</f>
        <v>270600</v>
      </c>
      <c r="H443" s="49">
        <f t="shared" si="300"/>
        <v>0</v>
      </c>
      <c r="I443" s="50">
        <f t="shared" si="300"/>
        <v>270600</v>
      </c>
      <c r="J443" s="50">
        <f t="shared" ref="J443:S444" si="301">SUM(J444)</f>
        <v>0</v>
      </c>
      <c r="K443" s="50">
        <f t="shared" si="301"/>
        <v>0</v>
      </c>
      <c r="L443" s="50">
        <f t="shared" si="301"/>
        <v>270600</v>
      </c>
      <c r="M443" s="50">
        <f t="shared" si="301"/>
        <v>0</v>
      </c>
      <c r="N443" s="50">
        <f t="shared" si="301"/>
        <v>270600</v>
      </c>
      <c r="O443" s="51">
        <f t="shared" si="301"/>
        <v>0</v>
      </c>
      <c r="P443" s="51">
        <f t="shared" si="301"/>
        <v>0</v>
      </c>
      <c r="Q443" s="51">
        <f t="shared" si="301"/>
        <v>0</v>
      </c>
      <c r="R443" s="51">
        <f t="shared" si="301"/>
        <v>0</v>
      </c>
      <c r="S443" s="51">
        <f t="shared" si="301"/>
        <v>0</v>
      </c>
      <c r="T443" s="51">
        <f t="shared" ref="T443:AB444" si="302">SUM(T444)</f>
        <v>0</v>
      </c>
      <c r="U443" s="51">
        <f t="shared" si="302"/>
        <v>0</v>
      </c>
      <c r="V443" s="51">
        <f t="shared" si="302"/>
        <v>0</v>
      </c>
      <c r="W443" s="51">
        <f t="shared" si="302"/>
        <v>0</v>
      </c>
      <c r="X443" s="51">
        <f t="shared" si="302"/>
        <v>0</v>
      </c>
      <c r="Y443" s="51">
        <f t="shared" si="302"/>
        <v>0</v>
      </c>
      <c r="Z443" s="51">
        <f t="shared" si="302"/>
        <v>0</v>
      </c>
      <c r="AA443" s="51">
        <f t="shared" si="302"/>
        <v>0</v>
      </c>
      <c r="AB443" s="51">
        <f t="shared" si="302"/>
        <v>0</v>
      </c>
    </row>
    <row r="444" spans="1:28" ht="47.25" outlineLevel="3">
      <c r="A444" s="2" t="s">
        <v>25</v>
      </c>
      <c r="B444" s="23" t="s">
        <v>146</v>
      </c>
      <c r="C444" s="23" t="s">
        <v>152</v>
      </c>
      <c r="D444" s="23" t="s">
        <v>26</v>
      </c>
      <c r="E444" s="23" t="s">
        <v>2</v>
      </c>
      <c r="F444" s="23"/>
      <c r="G444" s="24">
        <f t="shared" si="300"/>
        <v>270600</v>
      </c>
      <c r="H444" s="24">
        <f t="shared" si="300"/>
        <v>0</v>
      </c>
      <c r="I444" s="35">
        <f t="shared" si="300"/>
        <v>270600</v>
      </c>
      <c r="J444" s="35">
        <f t="shared" si="301"/>
        <v>0</v>
      </c>
      <c r="K444" s="35">
        <f t="shared" si="301"/>
        <v>0</v>
      </c>
      <c r="L444" s="35">
        <f t="shared" si="301"/>
        <v>270600</v>
      </c>
      <c r="M444" s="35">
        <f t="shared" si="301"/>
        <v>0</v>
      </c>
      <c r="N444" s="35">
        <f t="shared" si="301"/>
        <v>270600</v>
      </c>
      <c r="O444" s="28">
        <f t="shared" si="301"/>
        <v>0</v>
      </c>
      <c r="P444" s="28">
        <f t="shared" si="301"/>
        <v>0</v>
      </c>
      <c r="Q444" s="28">
        <f t="shared" si="301"/>
        <v>0</v>
      </c>
      <c r="R444" s="28">
        <f t="shared" si="301"/>
        <v>0</v>
      </c>
      <c r="S444" s="28">
        <f t="shared" si="301"/>
        <v>0</v>
      </c>
      <c r="T444" s="28">
        <f t="shared" si="302"/>
        <v>0</v>
      </c>
      <c r="U444" s="28">
        <f t="shared" si="302"/>
        <v>0</v>
      </c>
      <c r="V444" s="28">
        <f t="shared" si="302"/>
        <v>0</v>
      </c>
      <c r="W444" s="28">
        <f t="shared" si="302"/>
        <v>0</v>
      </c>
      <c r="X444" s="28">
        <f t="shared" si="302"/>
        <v>0</v>
      </c>
      <c r="Y444" s="28">
        <f t="shared" si="302"/>
        <v>0</v>
      </c>
      <c r="Z444" s="28">
        <f t="shared" si="302"/>
        <v>0</v>
      </c>
      <c r="AA444" s="28">
        <f t="shared" si="302"/>
        <v>0</v>
      </c>
      <c r="AB444" s="28">
        <f t="shared" si="302"/>
        <v>0</v>
      </c>
    </row>
    <row r="445" spans="1:28" ht="31.5" outlineLevel="4">
      <c r="A445" s="2" t="s">
        <v>27</v>
      </c>
      <c r="B445" s="23" t="s">
        <v>146</v>
      </c>
      <c r="C445" s="23" t="s">
        <v>152</v>
      </c>
      <c r="D445" s="23" t="s">
        <v>28</v>
      </c>
      <c r="E445" s="23" t="s">
        <v>2</v>
      </c>
      <c r="F445" s="23"/>
      <c r="G445" s="24">
        <f>SUM(G446:G449)</f>
        <v>270600</v>
      </c>
      <c r="H445" s="24">
        <f t="shared" ref="H445:AB445" si="303">SUM(H446:H449)</f>
        <v>0</v>
      </c>
      <c r="I445" s="24">
        <f t="shared" si="303"/>
        <v>270600</v>
      </c>
      <c r="J445" s="24">
        <f t="shared" si="303"/>
        <v>0</v>
      </c>
      <c r="K445" s="24">
        <f t="shared" si="303"/>
        <v>0</v>
      </c>
      <c r="L445" s="24">
        <f t="shared" si="303"/>
        <v>270600</v>
      </c>
      <c r="M445" s="24">
        <f t="shared" si="303"/>
        <v>0</v>
      </c>
      <c r="N445" s="24">
        <f t="shared" si="303"/>
        <v>270600</v>
      </c>
      <c r="O445" s="24">
        <f t="shared" si="303"/>
        <v>0</v>
      </c>
      <c r="P445" s="24">
        <f t="shared" si="303"/>
        <v>0</v>
      </c>
      <c r="Q445" s="24">
        <f t="shared" si="303"/>
        <v>0</v>
      </c>
      <c r="R445" s="24">
        <f t="shared" si="303"/>
        <v>0</v>
      </c>
      <c r="S445" s="24">
        <f t="shared" si="303"/>
        <v>0</v>
      </c>
      <c r="T445" s="24">
        <f t="shared" si="303"/>
        <v>0</v>
      </c>
      <c r="U445" s="24">
        <f t="shared" si="303"/>
        <v>0</v>
      </c>
      <c r="V445" s="24">
        <f t="shared" si="303"/>
        <v>0</v>
      </c>
      <c r="W445" s="24">
        <f t="shared" si="303"/>
        <v>0</v>
      </c>
      <c r="X445" s="24">
        <f t="shared" si="303"/>
        <v>0</v>
      </c>
      <c r="Y445" s="24">
        <f t="shared" si="303"/>
        <v>0</v>
      </c>
      <c r="Z445" s="24">
        <f t="shared" si="303"/>
        <v>0</v>
      </c>
      <c r="AA445" s="24">
        <f t="shared" si="303"/>
        <v>0</v>
      </c>
      <c r="AB445" s="24">
        <f t="shared" si="303"/>
        <v>0</v>
      </c>
    </row>
    <row r="446" spans="1:28" outlineLevel="4">
      <c r="A446" s="2" t="s">
        <v>972</v>
      </c>
      <c r="B446" s="23" t="s">
        <v>146</v>
      </c>
      <c r="C446" s="23" t="s">
        <v>152</v>
      </c>
      <c r="D446" s="23" t="s">
        <v>28</v>
      </c>
      <c r="E446" s="23">
        <v>222</v>
      </c>
      <c r="F446" s="23"/>
      <c r="G446" s="24">
        <f>SUM(I446:K446)-H446</f>
        <v>67000</v>
      </c>
      <c r="H446" s="24"/>
      <c r="I446" s="35">
        <v>67000</v>
      </c>
      <c r="J446" s="8">
        <f>SUM(Q446)</f>
        <v>0</v>
      </c>
      <c r="K446" s="9">
        <f>SUM(S446+U446+W446+Y446+AA446)</f>
        <v>0</v>
      </c>
      <c r="L446" s="36">
        <f>SUM(N446:P446)-M446</f>
        <v>67000</v>
      </c>
      <c r="M446" s="37"/>
      <c r="N446" s="36">
        <v>67000</v>
      </c>
      <c r="O446" s="8">
        <f>SUM(R446)</f>
        <v>0</v>
      </c>
      <c r="P446" s="9">
        <f>SUM(T446+V446+X446+Z446+AB446)</f>
        <v>0</v>
      </c>
      <c r="Q446" s="28"/>
      <c r="R446" s="28"/>
      <c r="S446" s="28"/>
      <c r="T446" s="28"/>
      <c r="U446" s="28"/>
      <c r="V446" s="28"/>
      <c r="W446" s="28"/>
      <c r="X446" s="28"/>
      <c r="Y446" s="28"/>
      <c r="Z446" s="28"/>
      <c r="AA446" s="28"/>
      <c r="AB446" s="28"/>
    </row>
    <row r="447" spans="1:28" outlineLevel="5">
      <c r="A447" s="2" t="s">
        <v>37</v>
      </c>
      <c r="B447" s="23" t="s">
        <v>146</v>
      </c>
      <c r="C447" s="23" t="s">
        <v>152</v>
      </c>
      <c r="D447" s="23" t="s">
        <v>28</v>
      </c>
      <c r="E447" s="23" t="s">
        <v>38</v>
      </c>
      <c r="F447" s="23"/>
      <c r="G447" s="24">
        <f>SUM(I447:K447)-H447</f>
        <v>13800</v>
      </c>
      <c r="H447" s="24"/>
      <c r="I447" s="35">
        <v>13800</v>
      </c>
      <c r="J447" s="8">
        <f>SUM(Q447)</f>
        <v>0</v>
      </c>
      <c r="K447" s="9">
        <f>SUM(S447+U447+W447+Y447+AA447)</f>
        <v>0</v>
      </c>
      <c r="L447" s="36">
        <f>SUM(N447:P447)-M447</f>
        <v>13800</v>
      </c>
      <c r="M447" s="37"/>
      <c r="N447" s="36">
        <v>13800</v>
      </c>
      <c r="O447" s="8">
        <f>SUM(R447)</f>
        <v>0</v>
      </c>
      <c r="P447" s="9">
        <f>SUM(T447+V447+X447+Z447+AB447)</f>
        <v>0</v>
      </c>
      <c r="Q447" s="9"/>
      <c r="R447" s="9"/>
      <c r="S447" s="9"/>
      <c r="T447" s="9"/>
      <c r="U447" s="9"/>
      <c r="V447" s="9"/>
      <c r="W447" s="9"/>
      <c r="X447" s="9"/>
      <c r="Y447" s="9"/>
      <c r="Z447" s="9"/>
      <c r="AA447" s="9"/>
      <c r="AB447" s="9"/>
    </row>
    <row r="448" spans="1:28" ht="31.5" outlineLevel="5">
      <c r="A448" s="2" t="s">
        <v>965</v>
      </c>
      <c r="B448" s="23" t="s">
        <v>146</v>
      </c>
      <c r="C448" s="23" t="s">
        <v>152</v>
      </c>
      <c r="D448" s="23" t="s">
        <v>28</v>
      </c>
      <c r="E448" s="23">
        <v>310</v>
      </c>
      <c r="F448" s="23"/>
      <c r="G448" s="24">
        <f>SUM(I448:K448)-H448</f>
        <v>161290</v>
      </c>
      <c r="H448" s="24"/>
      <c r="I448" s="35">
        <v>161290</v>
      </c>
      <c r="J448" s="8">
        <f>SUM(Q448)</f>
        <v>0</v>
      </c>
      <c r="K448" s="9">
        <f>SUM(S448+U448+W448+Y448+AA448)</f>
        <v>0</v>
      </c>
      <c r="L448" s="36">
        <f>SUM(N448:P448)-M448</f>
        <v>161290</v>
      </c>
      <c r="M448" s="37"/>
      <c r="N448" s="36">
        <v>161290</v>
      </c>
      <c r="O448" s="8">
        <f>SUM(R448)</f>
        <v>0</v>
      </c>
      <c r="P448" s="9">
        <f>SUM(T448+V448+X448+Z448+AB448)</f>
        <v>0</v>
      </c>
      <c r="Q448" s="9"/>
      <c r="R448" s="9"/>
      <c r="S448" s="9"/>
      <c r="T448" s="9"/>
      <c r="U448" s="9"/>
      <c r="V448" s="9"/>
      <c r="W448" s="9"/>
      <c r="X448" s="9"/>
      <c r="Y448" s="9"/>
      <c r="Z448" s="9"/>
      <c r="AA448" s="9"/>
      <c r="AB448" s="9"/>
    </row>
    <row r="449" spans="1:28" ht="47.25" outlineLevel="5">
      <c r="A449" s="2" t="s">
        <v>103</v>
      </c>
      <c r="B449" s="23" t="s">
        <v>146</v>
      </c>
      <c r="C449" s="23" t="s">
        <v>152</v>
      </c>
      <c r="D449" s="23" t="s">
        <v>28</v>
      </c>
      <c r="E449" s="23" t="s">
        <v>104</v>
      </c>
      <c r="F449" s="23"/>
      <c r="G449" s="24">
        <f>SUM(I449:K449)-H449</f>
        <v>28510</v>
      </c>
      <c r="H449" s="24"/>
      <c r="I449" s="25">
        <v>28510</v>
      </c>
      <c r="J449" s="10">
        <f>SUM(Q449)</f>
        <v>0</v>
      </c>
      <c r="K449" s="11">
        <f>SUM(S449+U449+W449+Y449+AA449)</f>
        <v>0</v>
      </c>
      <c r="L449" s="54">
        <f>SUM(N449:P449)-M449</f>
        <v>28510</v>
      </c>
      <c r="M449" s="55"/>
      <c r="N449" s="54">
        <v>28510</v>
      </c>
      <c r="O449" s="10">
        <f>SUM(R449)</f>
        <v>0</v>
      </c>
      <c r="P449" s="11">
        <f>SUM(T449+V449+X449+Z449+AB449)</f>
        <v>0</v>
      </c>
      <c r="Q449" s="9"/>
      <c r="R449" s="9"/>
      <c r="S449" s="9"/>
      <c r="T449" s="9"/>
      <c r="U449" s="9"/>
      <c r="V449" s="9"/>
      <c r="W449" s="9"/>
      <c r="X449" s="9"/>
      <c r="Y449" s="9"/>
      <c r="Z449" s="9"/>
      <c r="AA449" s="9"/>
      <c r="AB449" s="9"/>
    </row>
    <row r="450" spans="1:28" ht="78.75" outlineLevel="5">
      <c r="A450" s="6" t="s">
        <v>973</v>
      </c>
      <c r="B450" s="48" t="s">
        <v>146</v>
      </c>
      <c r="C450" s="48">
        <v>1530102046</v>
      </c>
      <c r="D450" s="48" t="s">
        <v>2</v>
      </c>
      <c r="E450" s="48" t="s">
        <v>2</v>
      </c>
      <c r="F450" s="23"/>
      <c r="G450" s="51">
        <f t="shared" ref="G450:H451" si="304">SUM(G451)</f>
        <v>84475</v>
      </c>
      <c r="H450" s="51">
        <f t="shared" si="304"/>
        <v>0</v>
      </c>
      <c r="I450" s="51">
        <f>SUM(I451)</f>
        <v>84475</v>
      </c>
      <c r="J450" s="51">
        <f t="shared" ref="J450:J451" si="305">SUM(J451)</f>
        <v>0</v>
      </c>
      <c r="K450" s="51">
        <f t="shared" ref="K450:K451" si="306">SUM(K451)</f>
        <v>0</v>
      </c>
      <c r="L450" s="51">
        <f t="shared" ref="L450:L451" si="307">SUM(L451)</f>
        <v>84475</v>
      </c>
      <c r="M450" s="51">
        <f t="shared" ref="M450:M451" si="308">SUM(M451)</f>
        <v>0</v>
      </c>
      <c r="N450" s="51">
        <f t="shared" ref="N450:N451" si="309">SUM(N451)</f>
        <v>84475</v>
      </c>
      <c r="O450" s="51">
        <f t="shared" ref="O450:O451" si="310">SUM(O451)</f>
        <v>0</v>
      </c>
      <c r="P450" s="51">
        <f t="shared" ref="P450:P451" si="311">SUM(P451)</f>
        <v>0</v>
      </c>
      <c r="Q450" s="51">
        <f t="shared" ref="Q450:Q451" si="312">SUM(Q451)</f>
        <v>0</v>
      </c>
      <c r="R450" s="51">
        <f t="shared" ref="R450:R451" si="313">SUM(R451)</f>
        <v>0</v>
      </c>
      <c r="S450" s="51">
        <f t="shared" ref="S450:S451" si="314">SUM(S451)</f>
        <v>0</v>
      </c>
      <c r="T450" s="51">
        <f t="shared" ref="T450:T451" si="315">SUM(T451)</f>
        <v>0</v>
      </c>
      <c r="U450" s="51">
        <f t="shared" ref="U450:U451" si="316">SUM(U451)</f>
        <v>0</v>
      </c>
      <c r="V450" s="51">
        <f t="shared" ref="V450:V451" si="317">SUM(V451)</f>
        <v>0</v>
      </c>
      <c r="W450" s="51">
        <f t="shared" ref="W450:W451" si="318">SUM(W451)</f>
        <v>0</v>
      </c>
      <c r="X450" s="51">
        <f t="shared" ref="X450:X451" si="319">SUM(X451)</f>
        <v>0</v>
      </c>
      <c r="Y450" s="51">
        <f t="shared" ref="Y450:Y451" si="320">SUM(Y451)</f>
        <v>0</v>
      </c>
      <c r="Z450" s="51">
        <f t="shared" ref="Z450:Z451" si="321">SUM(Z451)</f>
        <v>0</v>
      </c>
      <c r="AA450" s="51">
        <f t="shared" ref="AA450:AA451" si="322">SUM(AA451)</f>
        <v>0</v>
      </c>
      <c r="AB450" s="51">
        <f t="shared" ref="AB450:AB451" si="323">SUM(AB451)</f>
        <v>0</v>
      </c>
    </row>
    <row r="451" spans="1:28" ht="47.25" outlineLevel="5">
      <c r="A451" s="2" t="s">
        <v>25</v>
      </c>
      <c r="B451" s="23" t="s">
        <v>146</v>
      </c>
      <c r="C451" s="23">
        <v>1530102046</v>
      </c>
      <c r="D451" s="23" t="s">
        <v>26</v>
      </c>
      <c r="E451" s="23" t="s">
        <v>2</v>
      </c>
      <c r="F451" s="23"/>
      <c r="G451" s="28">
        <f t="shared" si="304"/>
        <v>84475</v>
      </c>
      <c r="H451" s="28">
        <f t="shared" si="304"/>
        <v>0</v>
      </c>
      <c r="I451" s="28">
        <f>SUM(I452)</f>
        <v>84475</v>
      </c>
      <c r="J451" s="28">
        <f t="shared" si="305"/>
        <v>0</v>
      </c>
      <c r="K451" s="28">
        <f t="shared" si="306"/>
        <v>0</v>
      </c>
      <c r="L451" s="28">
        <f t="shared" si="307"/>
        <v>84475</v>
      </c>
      <c r="M451" s="28">
        <f t="shared" si="308"/>
        <v>0</v>
      </c>
      <c r="N451" s="28">
        <f t="shared" si="309"/>
        <v>84475</v>
      </c>
      <c r="O451" s="28">
        <f t="shared" si="310"/>
        <v>0</v>
      </c>
      <c r="P451" s="28">
        <f t="shared" si="311"/>
        <v>0</v>
      </c>
      <c r="Q451" s="28">
        <f t="shared" si="312"/>
        <v>0</v>
      </c>
      <c r="R451" s="28">
        <f t="shared" si="313"/>
        <v>0</v>
      </c>
      <c r="S451" s="28">
        <f t="shared" si="314"/>
        <v>0</v>
      </c>
      <c r="T451" s="28">
        <f t="shared" si="315"/>
        <v>0</v>
      </c>
      <c r="U451" s="28">
        <f t="shared" si="316"/>
        <v>0</v>
      </c>
      <c r="V451" s="28">
        <f t="shared" si="317"/>
        <v>0</v>
      </c>
      <c r="W451" s="28">
        <f t="shared" si="318"/>
        <v>0</v>
      </c>
      <c r="X451" s="28">
        <f t="shared" si="319"/>
        <v>0</v>
      </c>
      <c r="Y451" s="28">
        <f t="shared" si="320"/>
        <v>0</v>
      </c>
      <c r="Z451" s="28">
        <f t="shared" si="321"/>
        <v>0</v>
      </c>
      <c r="AA451" s="28">
        <f t="shared" si="322"/>
        <v>0</v>
      </c>
      <c r="AB451" s="28">
        <f t="shared" si="323"/>
        <v>0</v>
      </c>
    </row>
    <row r="452" spans="1:28" ht="31.5" outlineLevel="5">
      <c r="A452" s="2" t="s">
        <v>27</v>
      </c>
      <c r="B452" s="23" t="s">
        <v>146</v>
      </c>
      <c r="C452" s="23">
        <v>1530102046</v>
      </c>
      <c r="D452" s="23" t="s">
        <v>28</v>
      </c>
      <c r="E452" s="23" t="s">
        <v>2</v>
      </c>
      <c r="F452" s="23"/>
      <c r="G452" s="28">
        <f t="shared" ref="G452:H452" si="324">SUM(G453:G455)</f>
        <v>84475</v>
      </c>
      <c r="H452" s="28">
        <f t="shared" si="324"/>
        <v>0</v>
      </c>
      <c r="I452" s="28">
        <f>SUM(I453:I455)</f>
        <v>84475</v>
      </c>
      <c r="J452" s="28">
        <f t="shared" ref="J452" si="325">SUM(J453:J455)</f>
        <v>0</v>
      </c>
      <c r="K452" s="28">
        <f t="shared" ref="K452:L452" si="326">SUM(K453:K455)</f>
        <v>0</v>
      </c>
      <c r="L452" s="28">
        <f t="shared" si="326"/>
        <v>84475</v>
      </c>
      <c r="M452" s="28">
        <f t="shared" ref="M452" si="327">SUM(M453:M455)</f>
        <v>0</v>
      </c>
      <c r="N452" s="28">
        <f t="shared" ref="N452:O452" si="328">SUM(N453:N455)</f>
        <v>84475</v>
      </c>
      <c r="O452" s="28">
        <f t="shared" si="328"/>
        <v>0</v>
      </c>
      <c r="P452" s="28">
        <f t="shared" ref="P452" si="329">SUM(P453:P455)</f>
        <v>0</v>
      </c>
      <c r="Q452" s="28">
        <f t="shared" ref="Q452:R452" si="330">SUM(Q453:Q455)</f>
        <v>0</v>
      </c>
      <c r="R452" s="28">
        <f t="shared" si="330"/>
        <v>0</v>
      </c>
      <c r="S452" s="28">
        <f t="shared" ref="S452" si="331">SUM(S453:S455)</f>
        <v>0</v>
      </c>
      <c r="T452" s="28">
        <f t="shared" ref="T452:U452" si="332">SUM(T453:T455)</f>
        <v>0</v>
      </c>
      <c r="U452" s="28">
        <f t="shared" si="332"/>
        <v>0</v>
      </c>
      <c r="V452" s="28">
        <f t="shared" ref="V452" si="333">SUM(V453:V455)</f>
        <v>0</v>
      </c>
      <c r="W452" s="28">
        <f t="shared" ref="W452:X452" si="334">SUM(W453:W455)</f>
        <v>0</v>
      </c>
      <c r="X452" s="28">
        <f t="shared" si="334"/>
        <v>0</v>
      </c>
      <c r="Y452" s="28">
        <f t="shared" ref="Y452" si="335">SUM(Y453:Y455)</f>
        <v>0</v>
      </c>
      <c r="Z452" s="28">
        <f t="shared" ref="Z452:AA452" si="336">SUM(Z453:Z455)</f>
        <v>0</v>
      </c>
      <c r="AA452" s="28">
        <f t="shared" si="336"/>
        <v>0</v>
      </c>
      <c r="AB452" s="28">
        <f t="shared" ref="AB452" si="337">SUM(AB453:AB455)</f>
        <v>0</v>
      </c>
    </row>
    <row r="453" spans="1:28" outlineLevel="5">
      <c r="A453" s="2" t="s">
        <v>972</v>
      </c>
      <c r="B453" s="23" t="s">
        <v>146</v>
      </c>
      <c r="C453" s="23">
        <v>1530102046</v>
      </c>
      <c r="D453" s="23" t="s">
        <v>28</v>
      </c>
      <c r="E453" s="23">
        <v>222</v>
      </c>
      <c r="F453" s="23"/>
      <c r="G453" s="67">
        <f t="shared" ref="G453:G455" si="338">SUM(I453:K453)-H453</f>
        <v>10000</v>
      </c>
      <c r="H453" s="67"/>
      <c r="I453" s="68">
        <v>10000</v>
      </c>
      <c r="J453" s="33">
        <f t="shared" ref="J453:J455" si="339">SUM(Q453)</f>
        <v>0</v>
      </c>
      <c r="K453" s="20">
        <f t="shared" ref="K453:K455" si="340">SUM(S453+U453+W453+Y453+AA453)</f>
        <v>0</v>
      </c>
      <c r="L453" s="74">
        <f t="shared" ref="L453:L455" si="341">SUM(N453:P453)-M453</f>
        <v>10000</v>
      </c>
      <c r="M453" s="120"/>
      <c r="N453" s="74">
        <v>10000</v>
      </c>
      <c r="O453" s="8">
        <f t="shared" ref="O453:O455" si="342">SUM(R453)</f>
        <v>0</v>
      </c>
      <c r="P453" s="9">
        <f t="shared" ref="P453:P455" si="343">SUM(T453+V453+X453+Z453+AB453)</f>
        <v>0</v>
      </c>
      <c r="Q453" s="8"/>
      <c r="R453" s="9"/>
      <c r="S453" s="9"/>
      <c r="T453" s="9"/>
      <c r="U453" s="9"/>
      <c r="V453" s="9"/>
      <c r="W453" s="9"/>
      <c r="X453" s="9"/>
      <c r="Y453" s="9"/>
      <c r="Z453" s="9"/>
      <c r="AA453" s="9"/>
      <c r="AB453" s="9"/>
    </row>
    <row r="454" spans="1:28" outlineLevel="5">
      <c r="A454" s="2" t="s">
        <v>37</v>
      </c>
      <c r="B454" s="23" t="s">
        <v>146</v>
      </c>
      <c r="C454" s="23">
        <v>1530102046</v>
      </c>
      <c r="D454" s="23" t="s">
        <v>28</v>
      </c>
      <c r="E454" s="23">
        <v>226</v>
      </c>
      <c r="F454" s="23"/>
      <c r="G454" s="24">
        <f t="shared" si="338"/>
        <v>7000</v>
      </c>
      <c r="H454" s="24"/>
      <c r="I454" s="35">
        <v>7000</v>
      </c>
      <c r="J454" s="8">
        <f t="shared" si="339"/>
        <v>0</v>
      </c>
      <c r="K454" s="9">
        <f t="shared" si="340"/>
        <v>0</v>
      </c>
      <c r="L454" s="36">
        <f t="shared" si="341"/>
        <v>7000</v>
      </c>
      <c r="M454" s="37"/>
      <c r="N454" s="36">
        <v>7000</v>
      </c>
      <c r="O454" s="8">
        <f t="shared" si="342"/>
        <v>0</v>
      </c>
      <c r="P454" s="9">
        <f t="shared" si="343"/>
        <v>0</v>
      </c>
      <c r="Q454" s="8"/>
      <c r="R454" s="9"/>
      <c r="S454" s="9"/>
      <c r="T454" s="9"/>
      <c r="U454" s="9"/>
      <c r="V454" s="9"/>
      <c r="W454" s="9"/>
      <c r="X454" s="9"/>
      <c r="Y454" s="9"/>
      <c r="Z454" s="9"/>
      <c r="AA454" s="9"/>
      <c r="AB454" s="9"/>
    </row>
    <row r="455" spans="1:28" ht="47.25" outlineLevel="5">
      <c r="A455" s="2" t="s">
        <v>103</v>
      </c>
      <c r="B455" s="23" t="s">
        <v>146</v>
      </c>
      <c r="C455" s="23">
        <v>1530102046</v>
      </c>
      <c r="D455" s="23" t="s">
        <v>28</v>
      </c>
      <c r="E455" s="23">
        <v>349</v>
      </c>
      <c r="F455" s="23"/>
      <c r="G455" s="24">
        <f t="shared" si="338"/>
        <v>67475</v>
      </c>
      <c r="H455" s="24"/>
      <c r="I455" s="35">
        <v>67475</v>
      </c>
      <c r="J455" s="8">
        <f t="shared" si="339"/>
        <v>0</v>
      </c>
      <c r="K455" s="9">
        <f t="shared" si="340"/>
        <v>0</v>
      </c>
      <c r="L455" s="36">
        <f t="shared" si="341"/>
        <v>67475</v>
      </c>
      <c r="M455" s="37"/>
      <c r="N455" s="36">
        <v>67475</v>
      </c>
      <c r="O455" s="8">
        <f t="shared" si="342"/>
        <v>0</v>
      </c>
      <c r="P455" s="9">
        <f t="shared" si="343"/>
        <v>0</v>
      </c>
      <c r="Q455" s="8"/>
      <c r="R455" s="9"/>
      <c r="S455" s="9"/>
      <c r="T455" s="9"/>
      <c r="U455" s="9"/>
      <c r="V455" s="9"/>
      <c r="W455" s="9"/>
      <c r="X455" s="9"/>
      <c r="Y455" s="9"/>
      <c r="Z455" s="9"/>
      <c r="AA455" s="9"/>
      <c r="AB455" s="9"/>
    </row>
    <row r="456" spans="1:28" s="7" customFormat="1" ht="47.25" outlineLevel="2">
      <c r="A456" s="6" t="s">
        <v>153</v>
      </c>
      <c r="B456" s="48" t="s">
        <v>146</v>
      </c>
      <c r="C456" s="48" t="s">
        <v>154</v>
      </c>
      <c r="D456" s="48" t="s">
        <v>2</v>
      </c>
      <c r="E456" s="48" t="s">
        <v>2</v>
      </c>
      <c r="F456" s="48"/>
      <c r="G456" s="49">
        <f t="shared" ref="G456:I457" si="344">SUM(G457)</f>
        <v>75000</v>
      </c>
      <c r="H456" s="49">
        <f t="shared" si="344"/>
        <v>0</v>
      </c>
      <c r="I456" s="50">
        <f t="shared" si="344"/>
        <v>75000</v>
      </c>
      <c r="J456" s="50">
        <f t="shared" ref="J456:S457" si="345">SUM(J457)</f>
        <v>0</v>
      </c>
      <c r="K456" s="50">
        <f t="shared" si="345"/>
        <v>0</v>
      </c>
      <c r="L456" s="50">
        <f t="shared" si="345"/>
        <v>75000</v>
      </c>
      <c r="M456" s="50">
        <f t="shared" si="345"/>
        <v>0</v>
      </c>
      <c r="N456" s="50">
        <f t="shared" si="345"/>
        <v>75000</v>
      </c>
      <c r="O456" s="51">
        <f t="shared" si="345"/>
        <v>0</v>
      </c>
      <c r="P456" s="51">
        <f t="shared" si="345"/>
        <v>0</v>
      </c>
      <c r="Q456" s="51">
        <f t="shared" si="345"/>
        <v>0</v>
      </c>
      <c r="R456" s="51">
        <f t="shared" si="345"/>
        <v>0</v>
      </c>
      <c r="S456" s="51">
        <f t="shared" si="345"/>
        <v>0</v>
      </c>
      <c r="T456" s="51">
        <f t="shared" ref="T456:AB457" si="346">SUM(T457)</f>
        <v>0</v>
      </c>
      <c r="U456" s="51">
        <f t="shared" si="346"/>
        <v>0</v>
      </c>
      <c r="V456" s="51">
        <f t="shared" si="346"/>
        <v>0</v>
      </c>
      <c r="W456" s="51">
        <f t="shared" si="346"/>
        <v>0</v>
      </c>
      <c r="X456" s="51">
        <f t="shared" si="346"/>
        <v>0</v>
      </c>
      <c r="Y456" s="51">
        <f t="shared" si="346"/>
        <v>0</v>
      </c>
      <c r="Z456" s="51">
        <f t="shared" si="346"/>
        <v>0</v>
      </c>
      <c r="AA456" s="51">
        <f t="shared" si="346"/>
        <v>0</v>
      </c>
      <c r="AB456" s="51">
        <f t="shared" si="346"/>
        <v>0</v>
      </c>
    </row>
    <row r="457" spans="1:28" ht="47.25" outlineLevel="3">
      <c r="A457" s="2" t="s">
        <v>25</v>
      </c>
      <c r="B457" s="23" t="s">
        <v>146</v>
      </c>
      <c r="C457" s="23" t="s">
        <v>154</v>
      </c>
      <c r="D457" s="23" t="s">
        <v>26</v>
      </c>
      <c r="E457" s="23" t="s">
        <v>2</v>
      </c>
      <c r="F457" s="23"/>
      <c r="G457" s="24">
        <f t="shared" si="344"/>
        <v>75000</v>
      </c>
      <c r="H457" s="24">
        <f t="shared" si="344"/>
        <v>0</v>
      </c>
      <c r="I457" s="35">
        <f t="shared" si="344"/>
        <v>75000</v>
      </c>
      <c r="J457" s="35">
        <f t="shared" si="345"/>
        <v>0</v>
      </c>
      <c r="K457" s="35">
        <f t="shared" si="345"/>
        <v>0</v>
      </c>
      <c r="L457" s="35">
        <f t="shared" si="345"/>
        <v>75000</v>
      </c>
      <c r="M457" s="35">
        <f t="shared" si="345"/>
        <v>0</v>
      </c>
      <c r="N457" s="35">
        <f t="shared" si="345"/>
        <v>75000</v>
      </c>
      <c r="O457" s="28">
        <f t="shared" si="345"/>
        <v>0</v>
      </c>
      <c r="P457" s="28">
        <f t="shared" si="345"/>
        <v>0</v>
      </c>
      <c r="Q457" s="28">
        <f t="shared" si="345"/>
        <v>0</v>
      </c>
      <c r="R457" s="28">
        <f t="shared" si="345"/>
        <v>0</v>
      </c>
      <c r="S457" s="28">
        <f t="shared" si="345"/>
        <v>0</v>
      </c>
      <c r="T457" s="28">
        <f t="shared" si="346"/>
        <v>0</v>
      </c>
      <c r="U457" s="28">
        <f t="shared" si="346"/>
        <v>0</v>
      </c>
      <c r="V457" s="28">
        <f t="shared" si="346"/>
        <v>0</v>
      </c>
      <c r="W457" s="28">
        <f t="shared" si="346"/>
        <v>0</v>
      </c>
      <c r="X457" s="28">
        <f t="shared" si="346"/>
        <v>0</v>
      </c>
      <c r="Y457" s="28">
        <f t="shared" si="346"/>
        <v>0</v>
      </c>
      <c r="Z457" s="28">
        <f t="shared" si="346"/>
        <v>0</v>
      </c>
      <c r="AA457" s="28">
        <f t="shared" si="346"/>
        <v>0</v>
      </c>
      <c r="AB457" s="28">
        <f t="shared" si="346"/>
        <v>0</v>
      </c>
    </row>
    <row r="458" spans="1:28" ht="31.5" outlineLevel="4">
      <c r="A458" s="2" t="s">
        <v>27</v>
      </c>
      <c r="B458" s="23" t="s">
        <v>146</v>
      </c>
      <c r="C458" s="23" t="s">
        <v>154</v>
      </c>
      <c r="D458" s="23" t="s">
        <v>28</v>
      </c>
      <c r="E458" s="23" t="s">
        <v>2</v>
      </c>
      <c r="F458" s="23"/>
      <c r="G458" s="24">
        <f>SUM(G459:G461)</f>
        <v>75000</v>
      </c>
      <c r="H458" s="24">
        <f>SUM(H459:H461)</f>
        <v>0</v>
      </c>
      <c r="I458" s="35">
        <f>SUM(I459:I461)</f>
        <v>75000</v>
      </c>
      <c r="J458" s="35">
        <f t="shared" ref="J458:AB458" si="347">SUM(J459:J461)</f>
        <v>0</v>
      </c>
      <c r="K458" s="35">
        <f t="shared" si="347"/>
        <v>0</v>
      </c>
      <c r="L458" s="35">
        <f t="shared" si="347"/>
        <v>75000</v>
      </c>
      <c r="M458" s="35">
        <f t="shared" si="347"/>
        <v>0</v>
      </c>
      <c r="N458" s="35">
        <f t="shared" si="347"/>
        <v>75000</v>
      </c>
      <c r="O458" s="28">
        <f t="shared" si="347"/>
        <v>0</v>
      </c>
      <c r="P458" s="28">
        <f t="shared" si="347"/>
        <v>0</v>
      </c>
      <c r="Q458" s="28">
        <f t="shared" si="347"/>
        <v>0</v>
      </c>
      <c r="R458" s="28">
        <f t="shared" si="347"/>
        <v>0</v>
      </c>
      <c r="S458" s="28">
        <f t="shared" si="347"/>
        <v>0</v>
      </c>
      <c r="T458" s="28">
        <f t="shared" si="347"/>
        <v>0</v>
      </c>
      <c r="U458" s="28">
        <f t="shared" si="347"/>
        <v>0</v>
      </c>
      <c r="V458" s="28">
        <f t="shared" si="347"/>
        <v>0</v>
      </c>
      <c r="W458" s="28">
        <f t="shared" si="347"/>
        <v>0</v>
      </c>
      <c r="X458" s="28">
        <f t="shared" si="347"/>
        <v>0</v>
      </c>
      <c r="Y458" s="28">
        <f t="shared" si="347"/>
        <v>0</v>
      </c>
      <c r="Z458" s="28">
        <f t="shared" si="347"/>
        <v>0</v>
      </c>
      <c r="AA458" s="28">
        <f t="shared" si="347"/>
        <v>0</v>
      </c>
      <c r="AB458" s="28">
        <f t="shared" si="347"/>
        <v>0</v>
      </c>
    </row>
    <row r="459" spans="1:28" outlineLevel="5">
      <c r="A459" s="2" t="s">
        <v>155</v>
      </c>
      <c r="B459" s="23" t="s">
        <v>146</v>
      </c>
      <c r="C459" s="23" t="s">
        <v>154</v>
      </c>
      <c r="D459" s="23" t="s">
        <v>28</v>
      </c>
      <c r="E459" s="23" t="s">
        <v>156</v>
      </c>
      <c r="F459" s="23"/>
      <c r="G459" s="24">
        <f>SUM(I459:K459)-H459</f>
        <v>15500</v>
      </c>
      <c r="H459" s="24"/>
      <c r="I459" s="35">
        <v>15500</v>
      </c>
      <c r="J459" s="8">
        <f>SUM(Q459)</f>
        <v>0</v>
      </c>
      <c r="K459" s="9">
        <f>SUM(S459+U459+W459+Y459+AA459)</f>
        <v>0</v>
      </c>
      <c r="L459" s="36">
        <f>SUM(N459:P459)-M459</f>
        <v>15500</v>
      </c>
      <c r="M459" s="37"/>
      <c r="N459" s="36">
        <v>15500</v>
      </c>
      <c r="O459" s="8">
        <f>SUM(R459)</f>
        <v>0</v>
      </c>
      <c r="P459" s="9">
        <f>SUM(T459+V459+X459+Z459+AB459)</f>
        <v>0</v>
      </c>
      <c r="Q459" s="9"/>
      <c r="R459" s="9"/>
      <c r="S459" s="9"/>
      <c r="T459" s="9"/>
      <c r="U459" s="9"/>
      <c r="V459" s="9"/>
      <c r="W459" s="9"/>
      <c r="X459" s="9"/>
      <c r="Y459" s="9"/>
      <c r="Z459" s="9"/>
      <c r="AA459" s="9"/>
      <c r="AB459" s="9"/>
    </row>
    <row r="460" spans="1:28" ht="47.25" outlineLevel="5">
      <c r="A460" s="2" t="s">
        <v>31</v>
      </c>
      <c r="B460" s="23" t="s">
        <v>146</v>
      </c>
      <c r="C460" s="23" t="s">
        <v>154</v>
      </c>
      <c r="D460" s="23" t="s">
        <v>28</v>
      </c>
      <c r="E460" s="23" t="s">
        <v>32</v>
      </c>
      <c r="F460" s="23"/>
      <c r="G460" s="24">
        <f>SUM(I460:K460)-H460</f>
        <v>4500</v>
      </c>
      <c r="H460" s="24"/>
      <c r="I460" s="35">
        <v>4500</v>
      </c>
      <c r="J460" s="8">
        <f>SUM(Q460)</f>
        <v>0</v>
      </c>
      <c r="K460" s="9">
        <f>SUM(S460+U460+W460+Y460+AA460)</f>
        <v>0</v>
      </c>
      <c r="L460" s="36">
        <f>SUM(N460:P460)-M460</f>
        <v>4500</v>
      </c>
      <c r="M460" s="37"/>
      <c r="N460" s="36">
        <v>4500</v>
      </c>
      <c r="O460" s="8">
        <f>SUM(R460)</f>
        <v>0</v>
      </c>
      <c r="P460" s="9">
        <f>SUM(T460+V460+X460+Z460+AB460)</f>
        <v>0</v>
      </c>
      <c r="Q460" s="9"/>
      <c r="R460" s="9"/>
      <c r="S460" s="9"/>
      <c r="T460" s="9"/>
      <c r="U460" s="9"/>
      <c r="V460" s="9"/>
      <c r="W460" s="9"/>
      <c r="X460" s="9"/>
      <c r="Y460" s="9"/>
      <c r="Z460" s="9"/>
      <c r="AA460" s="9"/>
      <c r="AB460" s="9"/>
    </row>
    <row r="461" spans="1:28" ht="47.25" outlineLevel="5">
      <c r="A461" s="2" t="s">
        <v>103</v>
      </c>
      <c r="B461" s="23" t="s">
        <v>146</v>
      </c>
      <c r="C461" s="23" t="s">
        <v>154</v>
      </c>
      <c r="D461" s="23" t="s">
        <v>28</v>
      </c>
      <c r="E461" s="23" t="s">
        <v>104</v>
      </c>
      <c r="F461" s="23"/>
      <c r="G461" s="24">
        <f>SUM(I461:K461)-H461</f>
        <v>55000</v>
      </c>
      <c r="H461" s="24"/>
      <c r="I461" s="35">
        <v>55000</v>
      </c>
      <c r="J461" s="8">
        <f>SUM(Q461)</f>
        <v>0</v>
      </c>
      <c r="K461" s="9">
        <f>SUM(S461+U461+W461+Y461+AA461)</f>
        <v>0</v>
      </c>
      <c r="L461" s="36">
        <f>SUM(N461:P461)-M461</f>
        <v>55000</v>
      </c>
      <c r="M461" s="37"/>
      <c r="N461" s="36">
        <v>55000</v>
      </c>
      <c r="O461" s="8">
        <f>SUM(R461)</f>
        <v>0</v>
      </c>
      <c r="P461" s="9">
        <f>SUM(T461+V461+X461+Z461+AB461)</f>
        <v>0</v>
      </c>
      <c r="Q461" s="9"/>
      <c r="R461" s="9"/>
      <c r="S461" s="9"/>
      <c r="T461" s="9"/>
      <c r="U461" s="9"/>
      <c r="V461" s="9"/>
      <c r="W461" s="9"/>
      <c r="X461" s="9"/>
      <c r="Y461" s="9"/>
      <c r="Z461" s="9"/>
      <c r="AA461" s="9"/>
      <c r="AB461" s="9"/>
    </row>
    <row r="462" spans="1:28" s="4" customFormat="1" ht="31.5">
      <c r="A462" s="3" t="s">
        <v>157</v>
      </c>
      <c r="B462" s="40" t="s">
        <v>158</v>
      </c>
      <c r="C462" s="40" t="s">
        <v>4</v>
      </c>
      <c r="D462" s="40" t="s">
        <v>2</v>
      </c>
      <c r="E462" s="40" t="s">
        <v>2</v>
      </c>
      <c r="F462" s="40"/>
      <c r="G462" s="41">
        <f t="shared" ref="G462:AB462" si="348">SUM(G463+G497+G569)</f>
        <v>86147401.74000001</v>
      </c>
      <c r="H462" s="41">
        <f t="shared" si="348"/>
        <v>670000.06000000006</v>
      </c>
      <c r="I462" s="42">
        <f t="shared" si="348"/>
        <v>23799207.550000001</v>
      </c>
      <c r="J462" s="42">
        <f t="shared" si="348"/>
        <v>52080004.5</v>
      </c>
      <c r="K462" s="42">
        <f t="shared" si="348"/>
        <v>10938189.749999998</v>
      </c>
      <c r="L462" s="42">
        <f t="shared" si="348"/>
        <v>64439817.900000006</v>
      </c>
      <c r="M462" s="42">
        <f t="shared" si="348"/>
        <v>669844.60000000009</v>
      </c>
      <c r="N462" s="42">
        <f t="shared" si="348"/>
        <v>6335372.3000000007</v>
      </c>
      <c r="O462" s="43">
        <f t="shared" si="348"/>
        <v>48092163.689999998</v>
      </c>
      <c r="P462" s="43">
        <f t="shared" si="348"/>
        <v>10682126.509999998</v>
      </c>
      <c r="Q462" s="43">
        <f t="shared" si="348"/>
        <v>52080004.5</v>
      </c>
      <c r="R462" s="43">
        <f t="shared" si="348"/>
        <v>48092163.689999998</v>
      </c>
      <c r="S462" s="43">
        <f t="shared" si="348"/>
        <v>2486784.14</v>
      </c>
      <c r="T462" s="43">
        <f t="shared" si="348"/>
        <v>2483926.0099999998</v>
      </c>
      <c r="U462" s="43">
        <f t="shared" si="348"/>
        <v>1155415.4100000001</v>
      </c>
      <c r="V462" s="43">
        <f t="shared" si="348"/>
        <v>1132533.28</v>
      </c>
      <c r="W462" s="43">
        <f t="shared" si="348"/>
        <v>4328047.8899999997</v>
      </c>
      <c r="X462" s="43">
        <f t="shared" si="348"/>
        <v>4165826.55</v>
      </c>
      <c r="Y462" s="43">
        <f t="shared" si="348"/>
        <v>2192028.4500000002</v>
      </c>
      <c r="Z462" s="43">
        <f t="shared" si="348"/>
        <v>2165930.67</v>
      </c>
      <c r="AA462" s="43">
        <f t="shared" si="348"/>
        <v>775913.85999999987</v>
      </c>
      <c r="AB462" s="43">
        <f t="shared" si="348"/>
        <v>733910</v>
      </c>
    </row>
    <row r="463" spans="1:28" s="4" customFormat="1" outlineLevel="1">
      <c r="A463" s="5" t="s">
        <v>159</v>
      </c>
      <c r="B463" s="44" t="s">
        <v>160</v>
      </c>
      <c r="C463" s="44" t="s">
        <v>4</v>
      </c>
      <c r="D463" s="44" t="s">
        <v>2</v>
      </c>
      <c r="E463" s="44" t="s">
        <v>2</v>
      </c>
      <c r="F463" s="44"/>
      <c r="G463" s="45">
        <f t="shared" ref="G463:AB463" si="349">SUM(G464+G468+G489+G472+G476+G480+G484+G493)</f>
        <v>3742979.3</v>
      </c>
      <c r="H463" s="45">
        <f t="shared" si="349"/>
        <v>0</v>
      </c>
      <c r="I463" s="45">
        <f t="shared" si="349"/>
        <v>1468100.04</v>
      </c>
      <c r="J463" s="45">
        <f t="shared" si="349"/>
        <v>2213928.4299999997</v>
      </c>
      <c r="K463" s="45">
        <f t="shared" si="349"/>
        <v>60950.83</v>
      </c>
      <c r="L463" s="45">
        <f t="shared" si="349"/>
        <v>2551340.69</v>
      </c>
      <c r="M463" s="45">
        <f t="shared" si="349"/>
        <v>0</v>
      </c>
      <c r="N463" s="45">
        <f t="shared" si="349"/>
        <v>282867.09999999998</v>
      </c>
      <c r="O463" s="45">
        <f t="shared" si="349"/>
        <v>2213928.4299999997</v>
      </c>
      <c r="P463" s="45">
        <f t="shared" si="349"/>
        <v>54545.16</v>
      </c>
      <c r="Q463" s="45">
        <f t="shared" si="349"/>
        <v>2213928.4299999997</v>
      </c>
      <c r="R463" s="45">
        <f t="shared" si="349"/>
        <v>2213928.4299999997</v>
      </c>
      <c r="S463" s="45">
        <f t="shared" si="349"/>
        <v>0</v>
      </c>
      <c r="T463" s="45">
        <f t="shared" si="349"/>
        <v>0</v>
      </c>
      <c r="U463" s="45">
        <f t="shared" si="349"/>
        <v>60950.83</v>
      </c>
      <c r="V463" s="45">
        <f t="shared" si="349"/>
        <v>54545.16</v>
      </c>
      <c r="W463" s="45">
        <f t="shared" si="349"/>
        <v>0</v>
      </c>
      <c r="X463" s="45">
        <f t="shared" si="349"/>
        <v>0</v>
      </c>
      <c r="Y463" s="45">
        <f t="shared" si="349"/>
        <v>0</v>
      </c>
      <c r="Z463" s="45">
        <f t="shared" si="349"/>
        <v>0</v>
      </c>
      <c r="AA463" s="45">
        <f t="shared" si="349"/>
        <v>0</v>
      </c>
      <c r="AB463" s="45">
        <f t="shared" si="349"/>
        <v>0</v>
      </c>
    </row>
    <row r="464" spans="1:28" s="4" customFormat="1" ht="78.75" outlineLevel="1">
      <c r="A464" s="6" t="s">
        <v>553</v>
      </c>
      <c r="B464" s="48" t="s">
        <v>160</v>
      </c>
      <c r="C464" s="59" t="s">
        <v>552</v>
      </c>
      <c r="D464" s="48" t="s">
        <v>2</v>
      </c>
      <c r="E464" s="48" t="s">
        <v>2</v>
      </c>
      <c r="F464" s="44"/>
      <c r="G464" s="49">
        <f>SUM(G465)</f>
        <v>60950.83</v>
      </c>
      <c r="H464" s="49">
        <f t="shared" ref="H464:AB466" si="350">SUM(H465)</f>
        <v>0</v>
      </c>
      <c r="I464" s="49">
        <f t="shared" si="350"/>
        <v>0</v>
      </c>
      <c r="J464" s="49">
        <f t="shared" si="350"/>
        <v>0</v>
      </c>
      <c r="K464" s="49">
        <f t="shared" si="350"/>
        <v>60950.83</v>
      </c>
      <c r="L464" s="49">
        <f t="shared" si="350"/>
        <v>54545.16</v>
      </c>
      <c r="M464" s="49">
        <f t="shared" si="350"/>
        <v>0</v>
      </c>
      <c r="N464" s="49">
        <f t="shared" si="350"/>
        <v>0</v>
      </c>
      <c r="O464" s="49">
        <f t="shared" si="350"/>
        <v>0</v>
      </c>
      <c r="P464" s="49">
        <f t="shared" si="350"/>
        <v>54545.16</v>
      </c>
      <c r="Q464" s="49">
        <f t="shared" si="350"/>
        <v>0</v>
      </c>
      <c r="R464" s="49">
        <f t="shared" si="350"/>
        <v>0</v>
      </c>
      <c r="S464" s="49">
        <f t="shared" si="350"/>
        <v>0</v>
      </c>
      <c r="T464" s="49">
        <f t="shared" si="350"/>
        <v>0</v>
      </c>
      <c r="U464" s="49">
        <f t="shared" si="350"/>
        <v>60950.83</v>
      </c>
      <c r="V464" s="49">
        <f t="shared" si="350"/>
        <v>54545.16</v>
      </c>
      <c r="W464" s="49">
        <f t="shared" si="350"/>
        <v>0</v>
      </c>
      <c r="X464" s="49">
        <f t="shared" si="350"/>
        <v>0</v>
      </c>
      <c r="Y464" s="49">
        <f t="shared" si="350"/>
        <v>0</v>
      </c>
      <c r="Z464" s="49">
        <f t="shared" si="350"/>
        <v>0</v>
      </c>
      <c r="AA464" s="49">
        <f t="shared" si="350"/>
        <v>0</v>
      </c>
      <c r="AB464" s="49">
        <f t="shared" si="350"/>
        <v>0</v>
      </c>
    </row>
    <row r="465" spans="1:28" s="4" customFormat="1" ht="47.25" outlineLevel="1">
      <c r="A465" s="2" t="s">
        <v>25</v>
      </c>
      <c r="B465" s="23" t="s">
        <v>160</v>
      </c>
      <c r="C465" s="60" t="s">
        <v>552</v>
      </c>
      <c r="D465" s="23" t="s">
        <v>26</v>
      </c>
      <c r="E465" s="23" t="s">
        <v>2</v>
      </c>
      <c r="F465" s="44"/>
      <c r="G465" s="24">
        <f>SUM(G466)</f>
        <v>60950.83</v>
      </c>
      <c r="H465" s="24">
        <f t="shared" si="350"/>
        <v>0</v>
      </c>
      <c r="I465" s="24">
        <f t="shared" si="350"/>
        <v>0</v>
      </c>
      <c r="J465" s="24">
        <f t="shared" si="350"/>
        <v>0</v>
      </c>
      <c r="K465" s="24">
        <f t="shared" si="350"/>
        <v>60950.83</v>
      </c>
      <c r="L465" s="24">
        <f t="shared" si="350"/>
        <v>54545.16</v>
      </c>
      <c r="M465" s="24">
        <f t="shared" si="350"/>
        <v>0</v>
      </c>
      <c r="N465" s="24">
        <f t="shared" si="350"/>
        <v>0</v>
      </c>
      <c r="O465" s="24">
        <f t="shared" si="350"/>
        <v>0</v>
      </c>
      <c r="P465" s="24">
        <f t="shared" si="350"/>
        <v>54545.16</v>
      </c>
      <c r="Q465" s="24">
        <f t="shared" si="350"/>
        <v>0</v>
      </c>
      <c r="R465" s="24">
        <f t="shared" si="350"/>
        <v>0</v>
      </c>
      <c r="S465" s="24">
        <f t="shared" si="350"/>
        <v>0</v>
      </c>
      <c r="T465" s="24">
        <f t="shared" si="350"/>
        <v>0</v>
      </c>
      <c r="U465" s="24">
        <f t="shared" si="350"/>
        <v>60950.83</v>
      </c>
      <c r="V465" s="24">
        <f t="shared" si="350"/>
        <v>54545.16</v>
      </c>
      <c r="W465" s="24">
        <f t="shared" si="350"/>
        <v>0</v>
      </c>
      <c r="X465" s="24">
        <f t="shared" si="350"/>
        <v>0</v>
      </c>
      <c r="Y465" s="24">
        <f t="shared" si="350"/>
        <v>0</v>
      </c>
      <c r="Z465" s="24">
        <f t="shared" si="350"/>
        <v>0</v>
      </c>
      <c r="AA465" s="24">
        <f t="shared" si="350"/>
        <v>0</v>
      </c>
      <c r="AB465" s="24">
        <f t="shared" si="350"/>
        <v>0</v>
      </c>
    </row>
    <row r="466" spans="1:28" s="4" customFormat="1" ht="31.5" outlineLevel="1">
      <c r="A466" s="2" t="s">
        <v>27</v>
      </c>
      <c r="B466" s="23" t="s">
        <v>160</v>
      </c>
      <c r="C466" s="60" t="s">
        <v>552</v>
      </c>
      <c r="D466" s="23" t="s">
        <v>28</v>
      </c>
      <c r="E466" s="23" t="s">
        <v>2</v>
      </c>
      <c r="F466" s="44"/>
      <c r="G466" s="24">
        <f>SUM(G467)</f>
        <v>60950.83</v>
      </c>
      <c r="H466" s="24">
        <f t="shared" si="350"/>
        <v>0</v>
      </c>
      <c r="I466" s="24">
        <f t="shared" si="350"/>
        <v>0</v>
      </c>
      <c r="J466" s="24">
        <f t="shared" si="350"/>
        <v>0</v>
      </c>
      <c r="K466" s="24">
        <f t="shared" si="350"/>
        <v>60950.83</v>
      </c>
      <c r="L466" s="24">
        <f t="shared" si="350"/>
        <v>54545.16</v>
      </c>
      <c r="M466" s="24">
        <f t="shared" si="350"/>
        <v>0</v>
      </c>
      <c r="N466" s="24">
        <f t="shared" si="350"/>
        <v>0</v>
      </c>
      <c r="O466" s="24">
        <f t="shared" si="350"/>
        <v>0</v>
      </c>
      <c r="P466" s="24">
        <f t="shared" si="350"/>
        <v>54545.16</v>
      </c>
      <c r="Q466" s="24">
        <f t="shared" si="350"/>
        <v>0</v>
      </c>
      <c r="R466" s="24">
        <f t="shared" si="350"/>
        <v>0</v>
      </c>
      <c r="S466" s="24">
        <f t="shared" si="350"/>
        <v>0</v>
      </c>
      <c r="T466" s="24">
        <f t="shared" si="350"/>
        <v>0</v>
      </c>
      <c r="U466" s="24">
        <f t="shared" si="350"/>
        <v>60950.83</v>
      </c>
      <c r="V466" s="24">
        <f t="shared" si="350"/>
        <v>54545.16</v>
      </c>
      <c r="W466" s="24">
        <f t="shared" si="350"/>
        <v>0</v>
      </c>
      <c r="X466" s="24">
        <f t="shared" si="350"/>
        <v>0</v>
      </c>
      <c r="Y466" s="24">
        <f t="shared" si="350"/>
        <v>0</v>
      </c>
      <c r="Z466" s="24">
        <f t="shared" si="350"/>
        <v>0</v>
      </c>
      <c r="AA466" s="24">
        <f t="shared" si="350"/>
        <v>0</v>
      </c>
      <c r="AB466" s="24">
        <f t="shared" si="350"/>
        <v>0</v>
      </c>
    </row>
    <row r="467" spans="1:28" s="17" customFormat="1" outlineLevel="1">
      <c r="A467" s="2" t="s">
        <v>89</v>
      </c>
      <c r="B467" s="23" t="s">
        <v>160</v>
      </c>
      <c r="C467" s="60" t="s">
        <v>552</v>
      </c>
      <c r="D467" s="23" t="s">
        <v>28</v>
      </c>
      <c r="E467" s="23">
        <v>223</v>
      </c>
      <c r="F467" s="23"/>
      <c r="G467" s="24">
        <f>SUM(I467:K467)-H467</f>
        <v>60950.83</v>
      </c>
      <c r="H467" s="35"/>
      <c r="I467" s="28"/>
      <c r="J467" s="8">
        <f>SUM(Q467)</f>
        <v>0</v>
      </c>
      <c r="K467" s="9">
        <f>SUM(S467+U467+W467+Y467+AA467)</f>
        <v>60950.83</v>
      </c>
      <c r="L467" s="28">
        <f>SUM(N467:P467)-M467</f>
        <v>54545.16</v>
      </c>
      <c r="M467" s="58"/>
      <c r="N467" s="28"/>
      <c r="O467" s="8">
        <f>SUM(R467)</f>
        <v>0</v>
      </c>
      <c r="P467" s="9">
        <f>SUM(T467+V467+X467+Z467+AB467)</f>
        <v>54545.16</v>
      </c>
      <c r="Q467" s="24"/>
      <c r="R467" s="24"/>
      <c r="S467" s="24"/>
      <c r="T467" s="24"/>
      <c r="U467" s="24">
        <v>60950.83</v>
      </c>
      <c r="V467" s="24">
        <v>54545.16</v>
      </c>
      <c r="W467" s="24"/>
      <c r="X467" s="24"/>
      <c r="Y467" s="24"/>
      <c r="Z467" s="24"/>
      <c r="AA467" s="24"/>
      <c r="AB467" s="24"/>
    </row>
    <row r="468" spans="1:28" s="7" customFormat="1" ht="47.25" outlineLevel="2">
      <c r="A468" s="6" t="s">
        <v>161</v>
      </c>
      <c r="B468" s="48" t="s">
        <v>160</v>
      </c>
      <c r="C468" s="48" t="s">
        <v>162</v>
      </c>
      <c r="D468" s="48" t="s">
        <v>2</v>
      </c>
      <c r="E468" s="48" t="s">
        <v>2</v>
      </c>
      <c r="F468" s="48"/>
      <c r="G468" s="49">
        <f>SUM(G469)</f>
        <v>60000</v>
      </c>
      <c r="H468" s="49">
        <f t="shared" ref="H468:AB468" si="351">SUM(H469)</f>
        <v>0</v>
      </c>
      <c r="I468" s="49">
        <f t="shared" si="351"/>
        <v>60000</v>
      </c>
      <c r="J468" s="49">
        <f t="shared" si="351"/>
        <v>0</v>
      </c>
      <c r="K468" s="49">
        <f t="shared" si="351"/>
        <v>0</v>
      </c>
      <c r="L468" s="49">
        <f t="shared" si="351"/>
        <v>60000</v>
      </c>
      <c r="M468" s="49">
        <f t="shared" si="351"/>
        <v>0</v>
      </c>
      <c r="N468" s="49">
        <f t="shared" si="351"/>
        <v>60000</v>
      </c>
      <c r="O468" s="49">
        <f t="shared" si="351"/>
        <v>0</v>
      </c>
      <c r="P468" s="49">
        <f t="shared" si="351"/>
        <v>0</v>
      </c>
      <c r="Q468" s="49">
        <f t="shared" si="351"/>
        <v>0</v>
      </c>
      <c r="R468" s="49">
        <f t="shared" si="351"/>
        <v>0</v>
      </c>
      <c r="S468" s="49">
        <f t="shared" si="351"/>
        <v>0</v>
      </c>
      <c r="T468" s="49">
        <f t="shared" si="351"/>
        <v>0</v>
      </c>
      <c r="U468" s="49">
        <f t="shared" si="351"/>
        <v>0</v>
      </c>
      <c r="V468" s="49">
        <f t="shared" si="351"/>
        <v>0</v>
      </c>
      <c r="W468" s="49">
        <f t="shared" si="351"/>
        <v>0</v>
      </c>
      <c r="X468" s="49">
        <f t="shared" si="351"/>
        <v>0</v>
      </c>
      <c r="Y468" s="49">
        <f t="shared" si="351"/>
        <v>0</v>
      </c>
      <c r="Z468" s="49">
        <f t="shared" si="351"/>
        <v>0</v>
      </c>
      <c r="AA468" s="49">
        <f t="shared" si="351"/>
        <v>0</v>
      </c>
      <c r="AB468" s="49">
        <f t="shared" si="351"/>
        <v>0</v>
      </c>
    </row>
    <row r="469" spans="1:28" ht="47.25" outlineLevel="3">
      <c r="A469" s="2" t="s">
        <v>25</v>
      </c>
      <c r="B469" s="23" t="s">
        <v>160</v>
      </c>
      <c r="C469" s="23" t="s">
        <v>162</v>
      </c>
      <c r="D469" s="23" t="s">
        <v>26</v>
      </c>
      <c r="E469" s="23" t="s">
        <v>2</v>
      </c>
      <c r="F469" s="23"/>
      <c r="G469" s="24">
        <f t="shared" ref="G469:I470" si="352">SUM(G470)</f>
        <v>60000</v>
      </c>
      <c r="H469" s="24">
        <f t="shared" si="352"/>
        <v>0</v>
      </c>
      <c r="I469" s="35">
        <f t="shared" si="352"/>
        <v>60000</v>
      </c>
      <c r="J469" s="35">
        <f t="shared" ref="J469:S470" si="353">SUM(J470)</f>
        <v>0</v>
      </c>
      <c r="K469" s="35">
        <f t="shared" si="353"/>
        <v>0</v>
      </c>
      <c r="L469" s="35">
        <f t="shared" si="353"/>
        <v>60000</v>
      </c>
      <c r="M469" s="35">
        <f t="shared" si="353"/>
        <v>0</v>
      </c>
      <c r="N469" s="35">
        <f t="shared" si="353"/>
        <v>60000</v>
      </c>
      <c r="O469" s="28">
        <f t="shared" si="353"/>
        <v>0</v>
      </c>
      <c r="P469" s="28">
        <f t="shared" si="353"/>
        <v>0</v>
      </c>
      <c r="Q469" s="28">
        <f t="shared" si="353"/>
        <v>0</v>
      </c>
      <c r="R469" s="28">
        <f t="shared" si="353"/>
        <v>0</v>
      </c>
      <c r="S469" s="28">
        <f t="shared" si="353"/>
        <v>0</v>
      </c>
      <c r="T469" s="28">
        <f t="shared" ref="T469:AB470" si="354">SUM(T470)</f>
        <v>0</v>
      </c>
      <c r="U469" s="28">
        <f t="shared" si="354"/>
        <v>0</v>
      </c>
      <c r="V469" s="28">
        <f t="shared" si="354"/>
        <v>0</v>
      </c>
      <c r="W469" s="28">
        <f t="shared" si="354"/>
        <v>0</v>
      </c>
      <c r="X469" s="28">
        <f t="shared" si="354"/>
        <v>0</v>
      </c>
      <c r="Y469" s="28">
        <f t="shared" si="354"/>
        <v>0</v>
      </c>
      <c r="Z469" s="28">
        <f t="shared" si="354"/>
        <v>0</v>
      </c>
      <c r="AA469" s="28">
        <f t="shared" si="354"/>
        <v>0</v>
      </c>
      <c r="AB469" s="28">
        <f t="shared" si="354"/>
        <v>0</v>
      </c>
    </row>
    <row r="470" spans="1:28" ht="31.5" outlineLevel="4">
      <c r="A470" s="2" t="s">
        <v>27</v>
      </c>
      <c r="B470" s="23" t="s">
        <v>160</v>
      </c>
      <c r="C470" s="23" t="s">
        <v>162</v>
      </c>
      <c r="D470" s="23" t="s">
        <v>28</v>
      </c>
      <c r="E470" s="23" t="s">
        <v>2</v>
      </c>
      <c r="F470" s="23"/>
      <c r="G470" s="24">
        <f t="shared" si="352"/>
        <v>60000</v>
      </c>
      <c r="H470" s="24">
        <f t="shared" si="352"/>
        <v>0</v>
      </c>
      <c r="I470" s="35">
        <f t="shared" si="352"/>
        <v>60000</v>
      </c>
      <c r="J470" s="35">
        <f t="shared" si="353"/>
        <v>0</v>
      </c>
      <c r="K470" s="35">
        <f t="shared" si="353"/>
        <v>0</v>
      </c>
      <c r="L470" s="35">
        <f t="shared" si="353"/>
        <v>60000</v>
      </c>
      <c r="M470" s="35">
        <f t="shared" si="353"/>
        <v>0</v>
      </c>
      <c r="N470" s="35">
        <f t="shared" si="353"/>
        <v>60000</v>
      </c>
      <c r="O470" s="28">
        <f t="shared" si="353"/>
        <v>0</v>
      </c>
      <c r="P470" s="28">
        <f t="shared" si="353"/>
        <v>0</v>
      </c>
      <c r="Q470" s="28">
        <f t="shared" si="353"/>
        <v>0</v>
      </c>
      <c r="R470" s="28">
        <f t="shared" si="353"/>
        <v>0</v>
      </c>
      <c r="S470" s="28">
        <f t="shared" si="353"/>
        <v>0</v>
      </c>
      <c r="T470" s="28">
        <f t="shared" si="354"/>
        <v>0</v>
      </c>
      <c r="U470" s="28">
        <f t="shared" si="354"/>
        <v>0</v>
      </c>
      <c r="V470" s="28">
        <f t="shared" si="354"/>
        <v>0</v>
      </c>
      <c r="W470" s="28">
        <f t="shared" si="354"/>
        <v>0</v>
      </c>
      <c r="X470" s="28">
        <f t="shared" si="354"/>
        <v>0</v>
      </c>
      <c r="Y470" s="28">
        <f t="shared" si="354"/>
        <v>0</v>
      </c>
      <c r="Z470" s="28">
        <f t="shared" si="354"/>
        <v>0</v>
      </c>
      <c r="AA470" s="28">
        <f t="shared" si="354"/>
        <v>0</v>
      </c>
      <c r="AB470" s="28">
        <f t="shared" si="354"/>
        <v>0</v>
      </c>
    </row>
    <row r="471" spans="1:28" outlineLevel="5">
      <c r="A471" s="2" t="s">
        <v>37</v>
      </c>
      <c r="B471" s="23" t="s">
        <v>160</v>
      </c>
      <c r="C471" s="23" t="s">
        <v>162</v>
      </c>
      <c r="D471" s="23" t="s">
        <v>28</v>
      </c>
      <c r="E471" s="23" t="s">
        <v>38</v>
      </c>
      <c r="F471" s="23"/>
      <c r="G471" s="24">
        <f>SUM(I471:K471)-H471</f>
        <v>60000</v>
      </c>
      <c r="H471" s="24"/>
      <c r="I471" s="35">
        <v>60000</v>
      </c>
      <c r="J471" s="8">
        <f>SUM(Q471)</f>
        <v>0</v>
      </c>
      <c r="K471" s="9">
        <f>SUM(S471+U471+W471+Y471+AA471)</f>
        <v>0</v>
      </c>
      <c r="L471" s="28">
        <f>SUM(N471:P471)-M471</f>
        <v>60000</v>
      </c>
      <c r="M471" s="55"/>
      <c r="N471" s="54">
        <v>60000</v>
      </c>
      <c r="O471" s="10">
        <f>SUM(R471)</f>
        <v>0</v>
      </c>
      <c r="P471" s="11">
        <f>SUM(T471+V471+X471+Z471+AB471)</f>
        <v>0</v>
      </c>
      <c r="Q471" s="11"/>
      <c r="R471" s="11"/>
      <c r="S471" s="11"/>
      <c r="T471" s="11"/>
      <c r="U471" s="11"/>
      <c r="V471" s="11"/>
      <c r="W471" s="11"/>
      <c r="X471" s="11"/>
      <c r="Y471" s="11"/>
      <c r="Z471" s="11"/>
      <c r="AA471" s="11"/>
      <c r="AB471" s="11"/>
    </row>
    <row r="472" spans="1:28" s="7" customFormat="1" ht="47.25" outlineLevel="5">
      <c r="A472" s="14" t="s">
        <v>431</v>
      </c>
      <c r="B472" s="79" t="s">
        <v>160</v>
      </c>
      <c r="C472" s="79" t="s">
        <v>432</v>
      </c>
      <c r="D472" s="79" t="s">
        <v>2</v>
      </c>
      <c r="E472" s="79" t="s">
        <v>2</v>
      </c>
      <c r="F472" s="48"/>
      <c r="G472" s="49">
        <f>SUM(G473)</f>
        <v>47620</v>
      </c>
      <c r="H472" s="49">
        <f t="shared" ref="H472:AB474" si="355">SUM(H473)</f>
        <v>0</v>
      </c>
      <c r="I472" s="49">
        <f t="shared" si="355"/>
        <v>0</v>
      </c>
      <c r="J472" s="49">
        <f t="shared" si="355"/>
        <v>47620</v>
      </c>
      <c r="K472" s="49">
        <f t="shared" si="355"/>
        <v>0</v>
      </c>
      <c r="L472" s="49">
        <f t="shared" si="355"/>
        <v>47620</v>
      </c>
      <c r="M472" s="49">
        <f t="shared" si="355"/>
        <v>0</v>
      </c>
      <c r="N472" s="49">
        <f t="shared" si="355"/>
        <v>0</v>
      </c>
      <c r="O472" s="49">
        <f t="shared" si="355"/>
        <v>47620</v>
      </c>
      <c r="P472" s="49">
        <f t="shared" si="355"/>
        <v>0</v>
      </c>
      <c r="Q472" s="49">
        <f t="shared" si="355"/>
        <v>47620</v>
      </c>
      <c r="R472" s="49">
        <f t="shared" si="355"/>
        <v>47620</v>
      </c>
      <c r="S472" s="49">
        <f t="shared" si="355"/>
        <v>0</v>
      </c>
      <c r="T472" s="49">
        <f t="shared" si="355"/>
        <v>0</v>
      </c>
      <c r="U472" s="49">
        <f t="shared" si="355"/>
        <v>0</v>
      </c>
      <c r="V472" s="49">
        <f t="shared" si="355"/>
        <v>0</v>
      </c>
      <c r="W472" s="49">
        <f t="shared" si="355"/>
        <v>0</v>
      </c>
      <c r="X472" s="49">
        <f t="shared" si="355"/>
        <v>0</v>
      </c>
      <c r="Y472" s="49">
        <f t="shared" si="355"/>
        <v>0</v>
      </c>
      <c r="Z472" s="49">
        <f t="shared" si="355"/>
        <v>0</v>
      </c>
      <c r="AA472" s="49">
        <f t="shared" si="355"/>
        <v>0</v>
      </c>
      <c r="AB472" s="49">
        <f t="shared" si="355"/>
        <v>0</v>
      </c>
    </row>
    <row r="473" spans="1:28" ht="47.25" outlineLevel="5">
      <c r="A473" s="12" t="s">
        <v>410</v>
      </c>
      <c r="B473" s="22" t="s">
        <v>160</v>
      </c>
      <c r="C473" s="22" t="s">
        <v>432</v>
      </c>
      <c r="D473" s="22" t="s">
        <v>26</v>
      </c>
      <c r="E473" s="22" t="s">
        <v>2</v>
      </c>
      <c r="F473" s="23"/>
      <c r="G473" s="24">
        <f>SUM(G474)</f>
        <v>47620</v>
      </c>
      <c r="H473" s="24">
        <f t="shared" si="355"/>
        <v>0</v>
      </c>
      <c r="I473" s="24">
        <f t="shared" si="355"/>
        <v>0</v>
      </c>
      <c r="J473" s="24">
        <f t="shared" si="355"/>
        <v>47620</v>
      </c>
      <c r="K473" s="24">
        <f t="shared" si="355"/>
        <v>0</v>
      </c>
      <c r="L473" s="24">
        <f t="shared" si="355"/>
        <v>47620</v>
      </c>
      <c r="M473" s="24">
        <f t="shared" si="355"/>
        <v>0</v>
      </c>
      <c r="N473" s="24">
        <f t="shared" si="355"/>
        <v>0</v>
      </c>
      <c r="O473" s="24">
        <f t="shared" si="355"/>
        <v>47620</v>
      </c>
      <c r="P473" s="24">
        <f t="shared" si="355"/>
        <v>0</v>
      </c>
      <c r="Q473" s="24">
        <f t="shared" si="355"/>
        <v>47620</v>
      </c>
      <c r="R473" s="24">
        <f t="shared" si="355"/>
        <v>47620</v>
      </c>
      <c r="S473" s="24">
        <f t="shared" si="355"/>
        <v>0</v>
      </c>
      <c r="T473" s="24">
        <f t="shared" si="355"/>
        <v>0</v>
      </c>
      <c r="U473" s="24">
        <f t="shared" si="355"/>
        <v>0</v>
      </c>
      <c r="V473" s="24">
        <f t="shared" si="355"/>
        <v>0</v>
      </c>
      <c r="W473" s="24">
        <f t="shared" si="355"/>
        <v>0</v>
      </c>
      <c r="X473" s="24">
        <f t="shared" si="355"/>
        <v>0</v>
      </c>
      <c r="Y473" s="24">
        <f t="shared" si="355"/>
        <v>0</v>
      </c>
      <c r="Z473" s="24">
        <f t="shared" si="355"/>
        <v>0</v>
      </c>
      <c r="AA473" s="24">
        <f t="shared" si="355"/>
        <v>0</v>
      </c>
      <c r="AB473" s="24">
        <f t="shared" si="355"/>
        <v>0</v>
      </c>
    </row>
    <row r="474" spans="1:28" ht="31.5" outlineLevel="5">
      <c r="A474" s="12" t="s">
        <v>411</v>
      </c>
      <c r="B474" s="22" t="s">
        <v>160</v>
      </c>
      <c r="C474" s="22" t="s">
        <v>432</v>
      </c>
      <c r="D474" s="22" t="s">
        <v>28</v>
      </c>
      <c r="E474" s="22" t="s">
        <v>2</v>
      </c>
      <c r="F474" s="23"/>
      <c r="G474" s="24">
        <f>SUM(G475)</f>
        <v>47620</v>
      </c>
      <c r="H474" s="24">
        <f t="shared" si="355"/>
        <v>0</v>
      </c>
      <c r="I474" s="24">
        <f t="shared" si="355"/>
        <v>0</v>
      </c>
      <c r="J474" s="24">
        <f t="shared" si="355"/>
        <v>47620</v>
      </c>
      <c r="K474" s="24">
        <f t="shared" si="355"/>
        <v>0</v>
      </c>
      <c r="L474" s="24">
        <f t="shared" si="355"/>
        <v>47620</v>
      </c>
      <c r="M474" s="24">
        <f t="shared" si="355"/>
        <v>0</v>
      </c>
      <c r="N474" s="24">
        <f t="shared" si="355"/>
        <v>0</v>
      </c>
      <c r="O474" s="24">
        <f t="shared" si="355"/>
        <v>47620</v>
      </c>
      <c r="P474" s="24">
        <f t="shared" si="355"/>
        <v>0</v>
      </c>
      <c r="Q474" s="24">
        <f t="shared" si="355"/>
        <v>47620</v>
      </c>
      <c r="R474" s="24">
        <f t="shared" si="355"/>
        <v>47620</v>
      </c>
      <c r="S474" s="24">
        <f t="shared" si="355"/>
        <v>0</v>
      </c>
      <c r="T474" s="24">
        <f t="shared" si="355"/>
        <v>0</v>
      </c>
      <c r="U474" s="24">
        <f t="shared" si="355"/>
        <v>0</v>
      </c>
      <c r="V474" s="24">
        <f t="shared" si="355"/>
        <v>0</v>
      </c>
      <c r="W474" s="24">
        <f t="shared" si="355"/>
        <v>0</v>
      </c>
      <c r="X474" s="24">
        <f t="shared" si="355"/>
        <v>0</v>
      </c>
      <c r="Y474" s="24">
        <f t="shared" si="355"/>
        <v>0</v>
      </c>
      <c r="Z474" s="24">
        <f t="shared" si="355"/>
        <v>0</v>
      </c>
      <c r="AA474" s="24">
        <f t="shared" si="355"/>
        <v>0</v>
      </c>
      <c r="AB474" s="24">
        <f t="shared" si="355"/>
        <v>0</v>
      </c>
    </row>
    <row r="475" spans="1:28" outlineLevel="5">
      <c r="A475" s="12" t="s">
        <v>424</v>
      </c>
      <c r="B475" s="22" t="s">
        <v>160</v>
      </c>
      <c r="C475" s="22" t="s">
        <v>432</v>
      </c>
      <c r="D475" s="22" t="s">
        <v>28</v>
      </c>
      <c r="E475" s="22" t="s">
        <v>38</v>
      </c>
      <c r="F475" s="23"/>
      <c r="G475" s="24">
        <f>SUM(I475:K475)-H475</f>
        <v>47620</v>
      </c>
      <c r="H475" s="35"/>
      <c r="I475" s="28"/>
      <c r="J475" s="8">
        <f>SUM(Q475)</f>
        <v>47620</v>
      </c>
      <c r="K475" s="9">
        <f>SUM(S475+U475+W475+Y475+AA475)</f>
        <v>0</v>
      </c>
      <c r="L475" s="28">
        <f>SUM(N475:P475)-M475</f>
        <v>47620</v>
      </c>
      <c r="M475" s="37"/>
      <c r="N475" s="28"/>
      <c r="O475" s="8">
        <f>SUM(R475)</f>
        <v>47620</v>
      </c>
      <c r="P475" s="9">
        <f>SUM(T475+V475+X475+Z475+AB475)</f>
        <v>0</v>
      </c>
      <c r="Q475" s="20">
        <v>47620</v>
      </c>
      <c r="R475" s="20">
        <v>47620</v>
      </c>
      <c r="S475" s="20"/>
      <c r="T475" s="20"/>
      <c r="U475" s="20"/>
      <c r="V475" s="20"/>
      <c r="W475" s="20"/>
      <c r="X475" s="20"/>
      <c r="Y475" s="20"/>
      <c r="Z475" s="20"/>
      <c r="AA475" s="20"/>
      <c r="AB475" s="20"/>
    </row>
    <row r="476" spans="1:28" s="7" customFormat="1" ht="78.75" outlineLevel="5">
      <c r="A476" s="14" t="s">
        <v>433</v>
      </c>
      <c r="B476" s="79" t="s">
        <v>160</v>
      </c>
      <c r="C476" s="79" t="s">
        <v>434</v>
      </c>
      <c r="D476" s="79" t="s">
        <v>2</v>
      </c>
      <c r="E476" s="79" t="s">
        <v>2</v>
      </c>
      <c r="F476" s="48"/>
      <c r="G476" s="49">
        <f>SUM(G477)</f>
        <v>461388.27</v>
      </c>
      <c r="H476" s="49">
        <f t="shared" ref="H476:AB478" si="356">SUM(H477)</f>
        <v>0</v>
      </c>
      <c r="I476" s="49">
        <f t="shared" si="356"/>
        <v>0</v>
      </c>
      <c r="J476" s="49">
        <f t="shared" si="356"/>
        <v>461388.27</v>
      </c>
      <c r="K476" s="49">
        <f t="shared" si="356"/>
        <v>0</v>
      </c>
      <c r="L476" s="49">
        <f t="shared" si="356"/>
        <v>461388.27</v>
      </c>
      <c r="M476" s="49">
        <f t="shared" si="356"/>
        <v>0</v>
      </c>
      <c r="N476" s="49">
        <f t="shared" si="356"/>
        <v>0</v>
      </c>
      <c r="O476" s="49">
        <f t="shared" si="356"/>
        <v>461388.27</v>
      </c>
      <c r="P476" s="49">
        <f t="shared" si="356"/>
        <v>0</v>
      </c>
      <c r="Q476" s="49">
        <f t="shared" si="356"/>
        <v>461388.27</v>
      </c>
      <c r="R476" s="49">
        <f t="shared" si="356"/>
        <v>461388.27</v>
      </c>
      <c r="S476" s="49">
        <f t="shared" si="356"/>
        <v>0</v>
      </c>
      <c r="T476" s="49">
        <f t="shared" si="356"/>
        <v>0</v>
      </c>
      <c r="U476" s="49">
        <f t="shared" si="356"/>
        <v>0</v>
      </c>
      <c r="V476" s="49">
        <f t="shared" si="356"/>
        <v>0</v>
      </c>
      <c r="W476" s="49">
        <f t="shared" si="356"/>
        <v>0</v>
      </c>
      <c r="X476" s="49">
        <f t="shared" si="356"/>
        <v>0</v>
      </c>
      <c r="Y476" s="49">
        <f t="shared" si="356"/>
        <v>0</v>
      </c>
      <c r="Z476" s="49">
        <f t="shared" si="356"/>
        <v>0</v>
      </c>
      <c r="AA476" s="49">
        <f t="shared" si="356"/>
        <v>0</v>
      </c>
      <c r="AB476" s="49">
        <f t="shared" si="356"/>
        <v>0</v>
      </c>
    </row>
    <row r="477" spans="1:28" ht="47.25" outlineLevel="5">
      <c r="A477" s="12" t="s">
        <v>410</v>
      </c>
      <c r="B477" s="22" t="s">
        <v>160</v>
      </c>
      <c r="C477" s="22" t="s">
        <v>434</v>
      </c>
      <c r="D477" s="22" t="s">
        <v>26</v>
      </c>
      <c r="E477" s="22" t="s">
        <v>2</v>
      </c>
      <c r="F477" s="23"/>
      <c r="G477" s="24">
        <f>SUM(G478)</f>
        <v>461388.27</v>
      </c>
      <c r="H477" s="24">
        <f t="shared" si="356"/>
        <v>0</v>
      </c>
      <c r="I477" s="24">
        <f t="shared" si="356"/>
        <v>0</v>
      </c>
      <c r="J477" s="24">
        <f t="shared" si="356"/>
        <v>461388.27</v>
      </c>
      <c r="K477" s="24">
        <f t="shared" si="356"/>
        <v>0</v>
      </c>
      <c r="L477" s="24">
        <f t="shared" si="356"/>
        <v>461388.27</v>
      </c>
      <c r="M477" s="24">
        <f t="shared" si="356"/>
        <v>0</v>
      </c>
      <c r="N477" s="24">
        <f t="shared" si="356"/>
        <v>0</v>
      </c>
      <c r="O477" s="24">
        <f t="shared" si="356"/>
        <v>461388.27</v>
      </c>
      <c r="P477" s="24">
        <f t="shared" si="356"/>
        <v>0</v>
      </c>
      <c r="Q477" s="24">
        <f t="shared" si="356"/>
        <v>461388.27</v>
      </c>
      <c r="R477" s="24">
        <f t="shared" si="356"/>
        <v>461388.27</v>
      </c>
      <c r="S477" s="24">
        <f t="shared" si="356"/>
        <v>0</v>
      </c>
      <c r="T477" s="24">
        <f t="shared" si="356"/>
        <v>0</v>
      </c>
      <c r="U477" s="24">
        <f t="shared" si="356"/>
        <v>0</v>
      </c>
      <c r="V477" s="24">
        <f t="shared" si="356"/>
        <v>0</v>
      </c>
      <c r="W477" s="24">
        <f t="shared" si="356"/>
        <v>0</v>
      </c>
      <c r="X477" s="24">
        <f t="shared" si="356"/>
        <v>0</v>
      </c>
      <c r="Y477" s="24">
        <f t="shared" si="356"/>
        <v>0</v>
      </c>
      <c r="Z477" s="24">
        <f t="shared" si="356"/>
        <v>0</v>
      </c>
      <c r="AA477" s="24">
        <f t="shared" si="356"/>
        <v>0</v>
      </c>
      <c r="AB477" s="24">
        <f t="shared" si="356"/>
        <v>0</v>
      </c>
    </row>
    <row r="478" spans="1:28" ht="31.5" outlineLevel="5">
      <c r="A478" s="12" t="s">
        <v>411</v>
      </c>
      <c r="B478" s="22" t="s">
        <v>160</v>
      </c>
      <c r="C478" s="22" t="s">
        <v>434</v>
      </c>
      <c r="D478" s="22" t="s">
        <v>28</v>
      </c>
      <c r="E478" s="22" t="s">
        <v>2</v>
      </c>
      <c r="F478" s="23"/>
      <c r="G478" s="24">
        <f>SUM(G479)</f>
        <v>461388.27</v>
      </c>
      <c r="H478" s="24">
        <f t="shared" si="356"/>
        <v>0</v>
      </c>
      <c r="I478" s="24">
        <f t="shared" si="356"/>
        <v>0</v>
      </c>
      <c r="J478" s="24">
        <f t="shared" si="356"/>
        <v>461388.27</v>
      </c>
      <c r="K478" s="24">
        <f t="shared" si="356"/>
        <v>0</v>
      </c>
      <c r="L478" s="24">
        <f t="shared" si="356"/>
        <v>461388.27</v>
      </c>
      <c r="M478" s="24">
        <f t="shared" si="356"/>
        <v>0</v>
      </c>
      <c r="N478" s="24">
        <f t="shared" si="356"/>
        <v>0</v>
      </c>
      <c r="O478" s="24">
        <f t="shared" si="356"/>
        <v>461388.27</v>
      </c>
      <c r="P478" s="24">
        <f t="shared" si="356"/>
        <v>0</v>
      </c>
      <c r="Q478" s="24">
        <f t="shared" si="356"/>
        <v>461388.27</v>
      </c>
      <c r="R478" s="24">
        <f t="shared" si="356"/>
        <v>461388.27</v>
      </c>
      <c r="S478" s="24">
        <f t="shared" si="356"/>
        <v>0</v>
      </c>
      <c r="T478" s="24">
        <f t="shared" si="356"/>
        <v>0</v>
      </c>
      <c r="U478" s="24">
        <f t="shared" si="356"/>
        <v>0</v>
      </c>
      <c r="V478" s="24">
        <f t="shared" si="356"/>
        <v>0</v>
      </c>
      <c r="W478" s="24">
        <f t="shared" si="356"/>
        <v>0</v>
      </c>
      <c r="X478" s="24">
        <f t="shared" si="356"/>
        <v>0</v>
      </c>
      <c r="Y478" s="24">
        <f t="shared" si="356"/>
        <v>0</v>
      </c>
      <c r="Z478" s="24">
        <f t="shared" si="356"/>
        <v>0</v>
      </c>
      <c r="AA478" s="24">
        <f t="shared" si="356"/>
        <v>0</v>
      </c>
      <c r="AB478" s="24">
        <f t="shared" si="356"/>
        <v>0</v>
      </c>
    </row>
    <row r="479" spans="1:28" ht="31.5" outlineLevel="5">
      <c r="A479" s="12" t="s">
        <v>415</v>
      </c>
      <c r="B479" s="22" t="s">
        <v>160</v>
      </c>
      <c r="C479" s="22" t="s">
        <v>434</v>
      </c>
      <c r="D479" s="22" t="s">
        <v>28</v>
      </c>
      <c r="E479" s="22" t="s">
        <v>72</v>
      </c>
      <c r="F479" s="23"/>
      <c r="G479" s="24">
        <f>SUM(I479:K479)-H479</f>
        <v>461388.27</v>
      </c>
      <c r="H479" s="35"/>
      <c r="I479" s="28"/>
      <c r="J479" s="8">
        <f>SUM(Q479)</f>
        <v>461388.27</v>
      </c>
      <c r="K479" s="9">
        <f>SUM(S479+U479+W479+Y479+AA479)</f>
        <v>0</v>
      </c>
      <c r="L479" s="28">
        <f>SUM(N479:P479)-M479</f>
        <v>461388.27</v>
      </c>
      <c r="M479" s="37"/>
      <c r="N479" s="28"/>
      <c r="O479" s="8">
        <f>SUM(R479)</f>
        <v>461388.27</v>
      </c>
      <c r="P479" s="9">
        <f>SUM(T479+V479+X479+Z479+AB479)</f>
        <v>0</v>
      </c>
      <c r="Q479" s="20">
        <v>461388.27</v>
      </c>
      <c r="R479" s="20">
        <v>461388.27</v>
      </c>
      <c r="S479" s="20"/>
      <c r="T479" s="20"/>
      <c r="U479" s="20"/>
      <c r="V479" s="20"/>
      <c r="W479" s="20"/>
      <c r="X479" s="20"/>
      <c r="Y479" s="20"/>
      <c r="Z479" s="20"/>
      <c r="AA479" s="20"/>
      <c r="AB479" s="20"/>
    </row>
    <row r="480" spans="1:28" s="7" customFormat="1" ht="94.5" outlineLevel="5">
      <c r="A480" s="14" t="s">
        <v>435</v>
      </c>
      <c r="B480" s="79" t="s">
        <v>160</v>
      </c>
      <c r="C480" s="79" t="s">
        <v>436</v>
      </c>
      <c r="D480" s="79" t="s">
        <v>2</v>
      </c>
      <c r="E480" s="79" t="s">
        <v>2</v>
      </c>
      <c r="F480" s="48"/>
      <c r="G480" s="49">
        <f>SUM(G481)</f>
        <v>13000</v>
      </c>
      <c r="H480" s="49">
        <f t="shared" ref="H480:AB482" si="357">SUM(H481)</f>
        <v>0</v>
      </c>
      <c r="I480" s="49">
        <f t="shared" si="357"/>
        <v>0</v>
      </c>
      <c r="J480" s="49">
        <f t="shared" si="357"/>
        <v>13000</v>
      </c>
      <c r="K480" s="49">
        <f t="shared" si="357"/>
        <v>0</v>
      </c>
      <c r="L480" s="49">
        <f t="shared" si="357"/>
        <v>13000</v>
      </c>
      <c r="M480" s="49">
        <f t="shared" si="357"/>
        <v>0</v>
      </c>
      <c r="N480" s="49">
        <f t="shared" si="357"/>
        <v>0</v>
      </c>
      <c r="O480" s="49">
        <f t="shared" si="357"/>
        <v>13000</v>
      </c>
      <c r="P480" s="49">
        <f t="shared" si="357"/>
        <v>0</v>
      </c>
      <c r="Q480" s="49">
        <f t="shared" si="357"/>
        <v>13000</v>
      </c>
      <c r="R480" s="49">
        <f t="shared" si="357"/>
        <v>13000</v>
      </c>
      <c r="S480" s="49">
        <f t="shared" si="357"/>
        <v>0</v>
      </c>
      <c r="T480" s="49">
        <f t="shared" si="357"/>
        <v>0</v>
      </c>
      <c r="U480" s="49">
        <f t="shared" si="357"/>
        <v>0</v>
      </c>
      <c r="V480" s="49">
        <f t="shared" si="357"/>
        <v>0</v>
      </c>
      <c r="W480" s="49">
        <f t="shared" si="357"/>
        <v>0</v>
      </c>
      <c r="X480" s="49">
        <f t="shared" si="357"/>
        <v>0</v>
      </c>
      <c r="Y480" s="49">
        <f t="shared" si="357"/>
        <v>0</v>
      </c>
      <c r="Z480" s="49">
        <f t="shared" si="357"/>
        <v>0</v>
      </c>
      <c r="AA480" s="49">
        <f t="shared" si="357"/>
        <v>0</v>
      </c>
      <c r="AB480" s="49">
        <f t="shared" si="357"/>
        <v>0</v>
      </c>
    </row>
    <row r="481" spans="1:28" ht="47.25" outlineLevel="5">
      <c r="A481" s="12" t="s">
        <v>410</v>
      </c>
      <c r="B481" s="22" t="s">
        <v>160</v>
      </c>
      <c r="C481" s="22" t="s">
        <v>436</v>
      </c>
      <c r="D481" s="22" t="s">
        <v>26</v>
      </c>
      <c r="E481" s="22" t="s">
        <v>2</v>
      </c>
      <c r="F481" s="23"/>
      <c r="G481" s="24">
        <f>SUM(G482)</f>
        <v>13000</v>
      </c>
      <c r="H481" s="24">
        <f t="shared" si="357"/>
        <v>0</v>
      </c>
      <c r="I481" s="24">
        <f t="shared" si="357"/>
        <v>0</v>
      </c>
      <c r="J481" s="24">
        <f t="shared" si="357"/>
        <v>13000</v>
      </c>
      <c r="K481" s="24">
        <f t="shared" si="357"/>
        <v>0</v>
      </c>
      <c r="L481" s="24">
        <f t="shared" si="357"/>
        <v>13000</v>
      </c>
      <c r="M481" s="24">
        <f t="shared" si="357"/>
        <v>0</v>
      </c>
      <c r="N481" s="24">
        <f t="shared" si="357"/>
        <v>0</v>
      </c>
      <c r="O481" s="24">
        <f t="shared" si="357"/>
        <v>13000</v>
      </c>
      <c r="P481" s="24">
        <f t="shared" si="357"/>
        <v>0</v>
      </c>
      <c r="Q481" s="24">
        <f t="shared" si="357"/>
        <v>13000</v>
      </c>
      <c r="R481" s="24">
        <f t="shared" si="357"/>
        <v>13000</v>
      </c>
      <c r="S481" s="24">
        <f t="shared" si="357"/>
        <v>0</v>
      </c>
      <c r="T481" s="24">
        <f t="shared" si="357"/>
        <v>0</v>
      </c>
      <c r="U481" s="24">
        <f t="shared" si="357"/>
        <v>0</v>
      </c>
      <c r="V481" s="24">
        <f t="shared" si="357"/>
        <v>0</v>
      </c>
      <c r="W481" s="24">
        <f t="shared" si="357"/>
        <v>0</v>
      </c>
      <c r="X481" s="24">
        <f t="shared" si="357"/>
        <v>0</v>
      </c>
      <c r="Y481" s="24">
        <f t="shared" si="357"/>
        <v>0</v>
      </c>
      <c r="Z481" s="24">
        <f t="shared" si="357"/>
        <v>0</v>
      </c>
      <c r="AA481" s="24">
        <f t="shared" si="357"/>
        <v>0</v>
      </c>
      <c r="AB481" s="24">
        <f t="shared" si="357"/>
        <v>0</v>
      </c>
    </row>
    <row r="482" spans="1:28" ht="31.5" outlineLevel="5">
      <c r="A482" s="12" t="s">
        <v>411</v>
      </c>
      <c r="B482" s="22" t="s">
        <v>160</v>
      </c>
      <c r="C482" s="22" t="s">
        <v>436</v>
      </c>
      <c r="D482" s="22" t="s">
        <v>28</v>
      </c>
      <c r="E482" s="22" t="s">
        <v>2</v>
      </c>
      <c r="F482" s="23"/>
      <c r="G482" s="24">
        <f>SUM(G483)</f>
        <v>13000</v>
      </c>
      <c r="H482" s="24">
        <f t="shared" si="357"/>
        <v>0</v>
      </c>
      <c r="I482" s="24">
        <f t="shared" si="357"/>
        <v>0</v>
      </c>
      <c r="J482" s="24">
        <f t="shared" si="357"/>
        <v>13000</v>
      </c>
      <c r="K482" s="24">
        <f t="shared" si="357"/>
        <v>0</v>
      </c>
      <c r="L482" s="24">
        <f t="shared" si="357"/>
        <v>13000</v>
      </c>
      <c r="M482" s="24">
        <f t="shared" si="357"/>
        <v>0</v>
      </c>
      <c r="N482" s="24">
        <f t="shared" si="357"/>
        <v>0</v>
      </c>
      <c r="O482" s="24">
        <f t="shared" si="357"/>
        <v>13000</v>
      </c>
      <c r="P482" s="24">
        <f t="shared" si="357"/>
        <v>0</v>
      </c>
      <c r="Q482" s="24">
        <f t="shared" si="357"/>
        <v>13000</v>
      </c>
      <c r="R482" s="24">
        <f t="shared" si="357"/>
        <v>13000</v>
      </c>
      <c r="S482" s="24">
        <f t="shared" si="357"/>
        <v>0</v>
      </c>
      <c r="T482" s="24">
        <f t="shared" si="357"/>
        <v>0</v>
      </c>
      <c r="U482" s="24">
        <f t="shared" si="357"/>
        <v>0</v>
      </c>
      <c r="V482" s="24">
        <f t="shared" si="357"/>
        <v>0</v>
      </c>
      <c r="W482" s="24">
        <f t="shared" si="357"/>
        <v>0</v>
      </c>
      <c r="X482" s="24">
        <f t="shared" si="357"/>
        <v>0</v>
      </c>
      <c r="Y482" s="24">
        <f t="shared" si="357"/>
        <v>0</v>
      </c>
      <c r="Z482" s="24">
        <f t="shared" si="357"/>
        <v>0</v>
      </c>
      <c r="AA482" s="24">
        <f t="shared" si="357"/>
        <v>0</v>
      </c>
      <c r="AB482" s="24">
        <f t="shared" si="357"/>
        <v>0</v>
      </c>
    </row>
    <row r="483" spans="1:28" outlineLevel="5">
      <c r="A483" s="12" t="s">
        <v>424</v>
      </c>
      <c r="B483" s="22" t="s">
        <v>160</v>
      </c>
      <c r="C483" s="22" t="s">
        <v>436</v>
      </c>
      <c r="D483" s="22" t="s">
        <v>28</v>
      </c>
      <c r="E483" s="22" t="s">
        <v>38</v>
      </c>
      <c r="F483" s="23"/>
      <c r="G483" s="24">
        <f>SUM(I483:K483)-H483</f>
        <v>13000</v>
      </c>
      <c r="H483" s="35"/>
      <c r="I483" s="28"/>
      <c r="J483" s="8">
        <f>SUM(Q483)</f>
        <v>13000</v>
      </c>
      <c r="K483" s="9">
        <f>SUM(S483+U483+W483+Y483+AA483)</f>
        <v>0</v>
      </c>
      <c r="L483" s="28">
        <f>SUM(N483:P483)-M483</f>
        <v>13000</v>
      </c>
      <c r="M483" s="37"/>
      <c r="N483" s="28"/>
      <c r="O483" s="8">
        <f>SUM(R483)</f>
        <v>13000</v>
      </c>
      <c r="P483" s="9">
        <f>SUM(T483+V483+X483+Z483+AB483)</f>
        <v>0</v>
      </c>
      <c r="Q483" s="20">
        <v>13000</v>
      </c>
      <c r="R483" s="20">
        <v>13000</v>
      </c>
      <c r="S483" s="20"/>
      <c r="T483" s="20"/>
      <c r="U483" s="20"/>
      <c r="V483" s="20"/>
      <c r="W483" s="20"/>
      <c r="X483" s="20"/>
      <c r="Y483" s="20"/>
      <c r="Z483" s="20"/>
      <c r="AA483" s="20"/>
      <c r="AB483" s="20"/>
    </row>
    <row r="484" spans="1:28" s="7" customFormat="1" ht="47.25" outlineLevel="5">
      <c r="A484" s="14" t="s">
        <v>437</v>
      </c>
      <c r="B484" s="79" t="s">
        <v>160</v>
      </c>
      <c r="C484" s="79" t="s">
        <v>438</v>
      </c>
      <c r="D484" s="79" t="s">
        <v>2</v>
      </c>
      <c r="E484" s="79" t="s">
        <v>2</v>
      </c>
      <c r="F484" s="48"/>
      <c r="G484" s="49">
        <f>SUM(G485)</f>
        <v>1691920.16</v>
      </c>
      <c r="H484" s="49">
        <f t="shared" ref="H484:AB485" si="358">SUM(H485)</f>
        <v>0</v>
      </c>
      <c r="I484" s="49">
        <f t="shared" si="358"/>
        <v>0</v>
      </c>
      <c r="J484" s="49">
        <f t="shared" si="358"/>
        <v>1691920.16</v>
      </c>
      <c r="K484" s="49">
        <f t="shared" si="358"/>
        <v>0</v>
      </c>
      <c r="L484" s="49">
        <f t="shared" si="358"/>
        <v>1691920.16</v>
      </c>
      <c r="M484" s="49">
        <f t="shared" si="358"/>
        <v>0</v>
      </c>
      <c r="N484" s="49">
        <f t="shared" si="358"/>
        <v>0</v>
      </c>
      <c r="O484" s="49">
        <f t="shared" si="358"/>
        <v>1691920.16</v>
      </c>
      <c r="P484" s="49">
        <f t="shared" si="358"/>
        <v>0</v>
      </c>
      <c r="Q484" s="49">
        <f t="shared" si="358"/>
        <v>1691920.16</v>
      </c>
      <c r="R484" s="49">
        <f t="shared" si="358"/>
        <v>1691920.16</v>
      </c>
      <c r="S484" s="49">
        <f t="shared" si="358"/>
        <v>0</v>
      </c>
      <c r="T484" s="49">
        <f t="shared" si="358"/>
        <v>0</v>
      </c>
      <c r="U484" s="49">
        <f t="shared" si="358"/>
        <v>0</v>
      </c>
      <c r="V484" s="49">
        <f t="shared" si="358"/>
        <v>0</v>
      </c>
      <c r="W484" s="49">
        <f t="shared" si="358"/>
        <v>0</v>
      </c>
      <c r="X484" s="49">
        <f t="shared" si="358"/>
        <v>0</v>
      </c>
      <c r="Y484" s="49">
        <f t="shared" si="358"/>
        <v>0</v>
      </c>
      <c r="Z484" s="49">
        <f t="shared" si="358"/>
        <v>0</v>
      </c>
      <c r="AA484" s="49">
        <f t="shared" si="358"/>
        <v>0</v>
      </c>
      <c r="AB484" s="49">
        <f t="shared" si="358"/>
        <v>0</v>
      </c>
    </row>
    <row r="485" spans="1:28" ht="47.25" outlineLevel="5">
      <c r="A485" s="12" t="s">
        <v>410</v>
      </c>
      <c r="B485" s="22" t="s">
        <v>160</v>
      </c>
      <c r="C485" s="22" t="s">
        <v>438</v>
      </c>
      <c r="D485" s="22" t="s">
        <v>26</v>
      </c>
      <c r="E485" s="22" t="s">
        <v>2</v>
      </c>
      <c r="F485" s="23"/>
      <c r="G485" s="24">
        <f>SUM(G486)</f>
        <v>1691920.16</v>
      </c>
      <c r="H485" s="24">
        <f t="shared" si="358"/>
        <v>0</v>
      </c>
      <c r="I485" s="24">
        <f t="shared" si="358"/>
        <v>0</v>
      </c>
      <c r="J485" s="24">
        <f t="shared" si="358"/>
        <v>1691920.16</v>
      </c>
      <c r="K485" s="24">
        <f t="shared" si="358"/>
        <v>0</v>
      </c>
      <c r="L485" s="24">
        <f t="shared" si="358"/>
        <v>1691920.16</v>
      </c>
      <c r="M485" s="24">
        <f t="shared" si="358"/>
        <v>0</v>
      </c>
      <c r="N485" s="24">
        <f t="shared" si="358"/>
        <v>0</v>
      </c>
      <c r="O485" s="24">
        <f t="shared" si="358"/>
        <v>1691920.16</v>
      </c>
      <c r="P485" s="24">
        <f t="shared" si="358"/>
        <v>0</v>
      </c>
      <c r="Q485" s="24">
        <f t="shared" si="358"/>
        <v>1691920.16</v>
      </c>
      <c r="R485" s="24">
        <f t="shared" si="358"/>
        <v>1691920.16</v>
      </c>
      <c r="S485" s="24">
        <f t="shared" si="358"/>
        <v>0</v>
      </c>
      <c r="T485" s="24">
        <f t="shared" si="358"/>
        <v>0</v>
      </c>
      <c r="U485" s="24">
        <f t="shared" si="358"/>
        <v>0</v>
      </c>
      <c r="V485" s="24">
        <f t="shared" si="358"/>
        <v>0</v>
      </c>
      <c r="W485" s="24">
        <f t="shared" si="358"/>
        <v>0</v>
      </c>
      <c r="X485" s="24">
        <f t="shared" si="358"/>
        <v>0</v>
      </c>
      <c r="Y485" s="24">
        <f t="shared" si="358"/>
        <v>0</v>
      </c>
      <c r="Z485" s="24">
        <f t="shared" si="358"/>
        <v>0</v>
      </c>
      <c r="AA485" s="24">
        <f t="shared" si="358"/>
        <v>0</v>
      </c>
      <c r="AB485" s="24">
        <f t="shared" si="358"/>
        <v>0</v>
      </c>
    </row>
    <row r="486" spans="1:28" ht="31.5" outlineLevel="5">
      <c r="A486" s="12" t="s">
        <v>411</v>
      </c>
      <c r="B486" s="22" t="s">
        <v>160</v>
      </c>
      <c r="C486" s="22" t="s">
        <v>438</v>
      </c>
      <c r="D486" s="22" t="s">
        <v>28</v>
      </c>
      <c r="E486" s="22" t="s">
        <v>2</v>
      </c>
      <c r="F486" s="23"/>
      <c r="G486" s="24">
        <f>SUM(G487:G488)</f>
        <v>1691920.16</v>
      </c>
      <c r="H486" s="24">
        <f t="shared" ref="H486:AB486" si="359">SUM(H487:H488)</f>
        <v>0</v>
      </c>
      <c r="I486" s="24">
        <f t="shared" si="359"/>
        <v>0</v>
      </c>
      <c r="J486" s="24">
        <f t="shared" si="359"/>
        <v>1691920.16</v>
      </c>
      <c r="K486" s="24">
        <f t="shared" si="359"/>
        <v>0</v>
      </c>
      <c r="L486" s="24">
        <f t="shared" si="359"/>
        <v>1691920.16</v>
      </c>
      <c r="M486" s="24">
        <f t="shared" si="359"/>
        <v>0</v>
      </c>
      <c r="N486" s="24">
        <f t="shared" si="359"/>
        <v>0</v>
      </c>
      <c r="O486" s="24">
        <f t="shared" si="359"/>
        <v>1691920.16</v>
      </c>
      <c r="P486" s="24">
        <f t="shared" si="359"/>
        <v>0</v>
      </c>
      <c r="Q486" s="24">
        <f t="shared" si="359"/>
        <v>1691920.16</v>
      </c>
      <c r="R486" s="24">
        <f t="shared" si="359"/>
        <v>1691920.16</v>
      </c>
      <c r="S486" s="24">
        <f t="shared" si="359"/>
        <v>0</v>
      </c>
      <c r="T486" s="24">
        <f t="shared" si="359"/>
        <v>0</v>
      </c>
      <c r="U486" s="24">
        <f t="shared" si="359"/>
        <v>0</v>
      </c>
      <c r="V486" s="24">
        <f t="shared" si="359"/>
        <v>0</v>
      </c>
      <c r="W486" s="24">
        <f t="shared" si="359"/>
        <v>0</v>
      </c>
      <c r="X486" s="24">
        <f t="shared" si="359"/>
        <v>0</v>
      </c>
      <c r="Y486" s="24">
        <f t="shared" si="359"/>
        <v>0</v>
      </c>
      <c r="Z486" s="24">
        <f t="shared" si="359"/>
        <v>0</v>
      </c>
      <c r="AA486" s="24">
        <f t="shared" si="359"/>
        <v>0</v>
      </c>
      <c r="AB486" s="24">
        <f t="shared" si="359"/>
        <v>0</v>
      </c>
    </row>
    <row r="487" spans="1:28" ht="31.5" outlineLevel="5">
      <c r="A487" s="12" t="s">
        <v>415</v>
      </c>
      <c r="B487" s="22" t="s">
        <v>160</v>
      </c>
      <c r="C487" s="22" t="s">
        <v>438</v>
      </c>
      <c r="D487" s="22" t="s">
        <v>28</v>
      </c>
      <c r="E487" s="22" t="s">
        <v>72</v>
      </c>
      <c r="F487" s="23"/>
      <c r="G487" s="24">
        <f>SUM(I487:K487)-H487</f>
        <v>1611852.16</v>
      </c>
      <c r="H487" s="35"/>
      <c r="I487" s="28"/>
      <c r="J487" s="8">
        <f>SUM(Q487)</f>
        <v>1611852.16</v>
      </c>
      <c r="K487" s="9">
        <f>SUM(S487+U487+W487+Y487+AA487)</f>
        <v>0</v>
      </c>
      <c r="L487" s="28">
        <f>SUM(N487:P487)-M487</f>
        <v>1611852.16</v>
      </c>
      <c r="M487" s="37"/>
      <c r="N487" s="28"/>
      <c r="O487" s="8">
        <f>SUM(R487)</f>
        <v>1611852.16</v>
      </c>
      <c r="P487" s="9">
        <f>SUM(T487+V487+X487+Z487+AB487)</f>
        <v>0</v>
      </c>
      <c r="Q487" s="20">
        <v>1611852.16</v>
      </c>
      <c r="R487" s="20">
        <v>1611852.16</v>
      </c>
      <c r="S487" s="20"/>
      <c r="T487" s="20"/>
      <c r="U487" s="20"/>
      <c r="V487" s="20"/>
      <c r="W487" s="20"/>
      <c r="X487" s="20"/>
      <c r="Y487" s="20"/>
      <c r="Z487" s="20"/>
      <c r="AA487" s="20"/>
      <c r="AB487" s="20"/>
    </row>
    <row r="488" spans="1:28" outlineLevel="5">
      <c r="A488" s="12" t="s">
        <v>424</v>
      </c>
      <c r="B488" s="22" t="s">
        <v>160</v>
      </c>
      <c r="C488" s="22" t="s">
        <v>438</v>
      </c>
      <c r="D488" s="22" t="s">
        <v>28</v>
      </c>
      <c r="E488" s="22" t="s">
        <v>38</v>
      </c>
      <c r="F488" s="23"/>
      <c r="G488" s="24">
        <f>SUM(I488:K488)-H488</f>
        <v>80068</v>
      </c>
      <c r="H488" s="35"/>
      <c r="I488" s="28"/>
      <c r="J488" s="8">
        <f>SUM(Q488)</f>
        <v>80068</v>
      </c>
      <c r="K488" s="9">
        <f>SUM(S488+U488+W488+Y488+AA488)</f>
        <v>0</v>
      </c>
      <c r="L488" s="28">
        <f>SUM(N488:P488)-M488</f>
        <v>80068</v>
      </c>
      <c r="M488" s="37"/>
      <c r="N488" s="28"/>
      <c r="O488" s="8">
        <f>SUM(R488)</f>
        <v>80068</v>
      </c>
      <c r="P488" s="9">
        <f>SUM(T488+V488+X488+Z488+AB488)</f>
        <v>0</v>
      </c>
      <c r="Q488" s="20">
        <v>80068</v>
      </c>
      <c r="R488" s="20">
        <v>80068</v>
      </c>
      <c r="S488" s="20"/>
      <c r="T488" s="20"/>
      <c r="U488" s="20"/>
      <c r="V488" s="20"/>
      <c r="W488" s="20"/>
      <c r="X488" s="20"/>
      <c r="Y488" s="20"/>
      <c r="Z488" s="20"/>
      <c r="AA488" s="20"/>
      <c r="AB488" s="20"/>
    </row>
    <row r="489" spans="1:28" s="7" customFormat="1" ht="78.75" outlineLevel="2">
      <c r="A489" s="6" t="s">
        <v>163</v>
      </c>
      <c r="B489" s="48" t="s">
        <v>160</v>
      </c>
      <c r="C489" s="48" t="s">
        <v>164</v>
      </c>
      <c r="D489" s="48" t="s">
        <v>2</v>
      </c>
      <c r="E489" s="48" t="s">
        <v>2</v>
      </c>
      <c r="F489" s="48"/>
      <c r="G489" s="49">
        <f t="shared" ref="G489:V489" si="360">SUM(G490)</f>
        <v>250000</v>
      </c>
      <c r="H489" s="50">
        <f t="shared" si="360"/>
        <v>0</v>
      </c>
      <c r="I489" s="51">
        <f t="shared" si="360"/>
        <v>250000</v>
      </c>
      <c r="J489" s="51">
        <f t="shared" si="360"/>
        <v>0</v>
      </c>
      <c r="K489" s="51">
        <f t="shared" si="360"/>
        <v>0</v>
      </c>
      <c r="L489" s="51">
        <f t="shared" si="360"/>
        <v>187867.1</v>
      </c>
      <c r="M489" s="51">
        <f t="shared" si="360"/>
        <v>0</v>
      </c>
      <c r="N489" s="51">
        <f t="shared" si="360"/>
        <v>187867.1</v>
      </c>
      <c r="O489" s="51">
        <f t="shared" si="360"/>
        <v>0</v>
      </c>
      <c r="P489" s="96">
        <f t="shared" si="360"/>
        <v>0</v>
      </c>
      <c r="Q489" s="96">
        <f t="shared" si="360"/>
        <v>0</v>
      </c>
      <c r="R489" s="96">
        <f t="shared" si="360"/>
        <v>0</v>
      </c>
      <c r="S489" s="96">
        <f t="shared" si="360"/>
        <v>0</v>
      </c>
      <c r="T489" s="96">
        <f t="shared" si="360"/>
        <v>0</v>
      </c>
      <c r="U489" s="96">
        <f t="shared" si="360"/>
        <v>0</v>
      </c>
      <c r="V489" s="96">
        <f t="shared" si="360"/>
        <v>0</v>
      </c>
      <c r="W489" s="96">
        <f t="shared" ref="J489:AB491" si="361">SUM(W490)</f>
        <v>0</v>
      </c>
      <c r="X489" s="96">
        <f t="shared" si="361"/>
        <v>0</v>
      </c>
      <c r="Y489" s="96">
        <f t="shared" si="361"/>
        <v>0</v>
      </c>
      <c r="Z489" s="96">
        <f t="shared" si="361"/>
        <v>0</v>
      </c>
      <c r="AA489" s="96">
        <f t="shared" si="361"/>
        <v>0</v>
      </c>
      <c r="AB489" s="96">
        <f t="shared" si="361"/>
        <v>0</v>
      </c>
    </row>
    <row r="490" spans="1:28" ht="47.25" outlineLevel="3">
      <c r="A490" s="2" t="s">
        <v>25</v>
      </c>
      <c r="B490" s="23" t="s">
        <v>160</v>
      </c>
      <c r="C490" s="23" t="s">
        <v>164</v>
      </c>
      <c r="D490" s="23" t="s">
        <v>26</v>
      </c>
      <c r="E490" s="23" t="s">
        <v>2</v>
      </c>
      <c r="F490" s="23"/>
      <c r="G490" s="24">
        <f t="shared" ref="G490:I491" si="362">SUM(G491)</f>
        <v>250000</v>
      </c>
      <c r="H490" s="24">
        <f t="shared" si="362"/>
        <v>0</v>
      </c>
      <c r="I490" s="68">
        <f t="shared" si="362"/>
        <v>250000</v>
      </c>
      <c r="J490" s="68">
        <f t="shared" si="361"/>
        <v>0</v>
      </c>
      <c r="K490" s="68">
        <f t="shared" si="361"/>
        <v>0</v>
      </c>
      <c r="L490" s="68">
        <f t="shared" si="361"/>
        <v>187867.1</v>
      </c>
      <c r="M490" s="68">
        <f t="shared" si="361"/>
        <v>0</v>
      </c>
      <c r="N490" s="68">
        <f t="shared" si="361"/>
        <v>187867.1</v>
      </c>
      <c r="O490" s="69">
        <f t="shared" si="361"/>
        <v>0</v>
      </c>
      <c r="P490" s="28">
        <f t="shared" si="361"/>
        <v>0</v>
      </c>
      <c r="Q490" s="28">
        <f t="shared" si="361"/>
        <v>0</v>
      </c>
      <c r="R490" s="28">
        <f t="shared" si="361"/>
        <v>0</v>
      </c>
      <c r="S490" s="28">
        <f t="shared" si="361"/>
        <v>0</v>
      </c>
      <c r="T490" s="28">
        <f t="shared" si="361"/>
        <v>0</v>
      </c>
      <c r="U490" s="28">
        <f t="shared" si="361"/>
        <v>0</v>
      </c>
      <c r="V490" s="28">
        <f t="shared" si="361"/>
        <v>0</v>
      </c>
      <c r="W490" s="28">
        <f t="shared" si="361"/>
        <v>0</v>
      </c>
      <c r="X490" s="28">
        <f t="shared" si="361"/>
        <v>0</v>
      </c>
      <c r="Y490" s="28">
        <f t="shared" si="361"/>
        <v>0</v>
      </c>
      <c r="Z490" s="28">
        <f t="shared" si="361"/>
        <v>0</v>
      </c>
      <c r="AA490" s="28">
        <f t="shared" si="361"/>
        <v>0</v>
      </c>
      <c r="AB490" s="28">
        <f t="shared" si="361"/>
        <v>0</v>
      </c>
    </row>
    <row r="491" spans="1:28" ht="31.5" outlineLevel="4">
      <c r="A491" s="2" t="s">
        <v>27</v>
      </c>
      <c r="B491" s="23" t="s">
        <v>160</v>
      </c>
      <c r="C491" s="23" t="s">
        <v>164</v>
      </c>
      <c r="D491" s="23" t="s">
        <v>28</v>
      </c>
      <c r="E491" s="23" t="s">
        <v>2</v>
      </c>
      <c r="F491" s="23"/>
      <c r="G491" s="24">
        <f t="shared" si="362"/>
        <v>250000</v>
      </c>
      <c r="H491" s="24">
        <f t="shared" si="362"/>
        <v>0</v>
      </c>
      <c r="I491" s="35">
        <f t="shared" si="362"/>
        <v>250000</v>
      </c>
      <c r="J491" s="35">
        <f t="shared" si="361"/>
        <v>0</v>
      </c>
      <c r="K491" s="35">
        <f t="shared" si="361"/>
        <v>0</v>
      </c>
      <c r="L491" s="35">
        <f t="shared" si="361"/>
        <v>187867.1</v>
      </c>
      <c r="M491" s="35">
        <f t="shared" si="361"/>
        <v>0</v>
      </c>
      <c r="N491" s="35">
        <f t="shared" si="361"/>
        <v>187867.1</v>
      </c>
      <c r="O491" s="28">
        <f t="shared" si="361"/>
        <v>0</v>
      </c>
      <c r="P491" s="28">
        <f t="shared" si="361"/>
        <v>0</v>
      </c>
      <c r="Q491" s="28">
        <f t="shared" si="361"/>
        <v>0</v>
      </c>
      <c r="R491" s="28">
        <f t="shared" si="361"/>
        <v>0</v>
      </c>
      <c r="S491" s="28">
        <f t="shared" si="361"/>
        <v>0</v>
      </c>
      <c r="T491" s="28">
        <f t="shared" si="361"/>
        <v>0</v>
      </c>
      <c r="U491" s="28">
        <f t="shared" si="361"/>
        <v>0</v>
      </c>
      <c r="V491" s="28">
        <f t="shared" si="361"/>
        <v>0</v>
      </c>
      <c r="W491" s="28">
        <f t="shared" si="361"/>
        <v>0</v>
      </c>
      <c r="X491" s="28">
        <f t="shared" si="361"/>
        <v>0</v>
      </c>
      <c r="Y491" s="28">
        <f t="shared" si="361"/>
        <v>0</v>
      </c>
      <c r="Z491" s="28">
        <f t="shared" si="361"/>
        <v>0</v>
      </c>
      <c r="AA491" s="28">
        <f t="shared" si="361"/>
        <v>0</v>
      </c>
      <c r="AB491" s="28">
        <f t="shared" si="361"/>
        <v>0</v>
      </c>
    </row>
    <row r="492" spans="1:28" ht="31.5" outlineLevel="5">
      <c r="A492" s="2" t="s">
        <v>71</v>
      </c>
      <c r="B492" s="23" t="s">
        <v>160</v>
      </c>
      <c r="C492" s="23" t="s">
        <v>164</v>
      </c>
      <c r="D492" s="23" t="s">
        <v>28</v>
      </c>
      <c r="E492" s="23" t="s">
        <v>72</v>
      </c>
      <c r="F492" s="23"/>
      <c r="G492" s="24">
        <f>SUM(I492:K492)-H492</f>
        <v>250000</v>
      </c>
      <c r="H492" s="24"/>
      <c r="I492" s="25">
        <v>250000</v>
      </c>
      <c r="J492" s="10">
        <f>SUM(Q492)</f>
        <v>0</v>
      </c>
      <c r="K492" s="11">
        <f>SUM(S492+U492+W492+Y492+AA492)</f>
        <v>0</v>
      </c>
      <c r="L492" s="26">
        <f>SUM(N492:P492)-M492</f>
        <v>187867.1</v>
      </c>
      <c r="M492" s="55"/>
      <c r="N492" s="54">
        <v>187867.1</v>
      </c>
      <c r="O492" s="10">
        <f>SUM(R492)</f>
        <v>0</v>
      </c>
      <c r="P492" s="11">
        <f>SUM(T492+V492+X492+Z492+AB492)</f>
        <v>0</v>
      </c>
      <c r="Q492" s="11"/>
      <c r="R492" s="11"/>
      <c r="S492" s="11"/>
      <c r="T492" s="11"/>
      <c r="U492" s="11"/>
      <c r="V492" s="11"/>
      <c r="W492" s="11"/>
      <c r="X492" s="11"/>
      <c r="Y492" s="11"/>
      <c r="Z492" s="11"/>
      <c r="AA492" s="11"/>
      <c r="AB492" s="11"/>
    </row>
    <row r="493" spans="1:28" ht="47.25" outlineLevel="5">
      <c r="A493" s="6" t="s">
        <v>1009</v>
      </c>
      <c r="B493" s="48" t="s">
        <v>160</v>
      </c>
      <c r="C493" s="48">
        <v>1230102033</v>
      </c>
      <c r="D493" s="48" t="s">
        <v>2</v>
      </c>
      <c r="E493" s="48" t="s">
        <v>2</v>
      </c>
      <c r="F493" s="23"/>
      <c r="G493" s="49">
        <f>SUM(G494)</f>
        <v>1158100.04</v>
      </c>
      <c r="H493" s="49">
        <f t="shared" ref="H493:AB495" si="363">SUM(H494)</f>
        <v>0</v>
      </c>
      <c r="I493" s="49">
        <f t="shared" si="363"/>
        <v>1158100.04</v>
      </c>
      <c r="J493" s="49">
        <f t="shared" si="363"/>
        <v>0</v>
      </c>
      <c r="K493" s="49">
        <f t="shared" si="363"/>
        <v>0</v>
      </c>
      <c r="L493" s="49">
        <f t="shared" si="363"/>
        <v>35000</v>
      </c>
      <c r="M493" s="49">
        <f t="shared" si="363"/>
        <v>0</v>
      </c>
      <c r="N493" s="49">
        <f t="shared" si="363"/>
        <v>35000</v>
      </c>
      <c r="O493" s="49">
        <f t="shared" si="363"/>
        <v>0</v>
      </c>
      <c r="P493" s="49">
        <f t="shared" si="363"/>
        <v>0</v>
      </c>
      <c r="Q493" s="49">
        <f t="shared" si="363"/>
        <v>0</v>
      </c>
      <c r="R493" s="49">
        <f t="shared" si="363"/>
        <v>0</v>
      </c>
      <c r="S493" s="49">
        <f t="shared" si="363"/>
        <v>0</v>
      </c>
      <c r="T493" s="49">
        <f t="shared" si="363"/>
        <v>0</v>
      </c>
      <c r="U493" s="49">
        <f t="shared" si="363"/>
        <v>0</v>
      </c>
      <c r="V493" s="49">
        <f t="shared" si="363"/>
        <v>0</v>
      </c>
      <c r="W493" s="49">
        <f t="shared" si="363"/>
        <v>0</v>
      </c>
      <c r="X493" s="49">
        <f t="shared" si="363"/>
        <v>0</v>
      </c>
      <c r="Y493" s="49">
        <f t="shared" si="363"/>
        <v>0</v>
      </c>
      <c r="Z493" s="49">
        <f t="shared" si="363"/>
        <v>0</v>
      </c>
      <c r="AA493" s="49">
        <f t="shared" si="363"/>
        <v>0</v>
      </c>
      <c r="AB493" s="49">
        <f t="shared" si="363"/>
        <v>0</v>
      </c>
    </row>
    <row r="494" spans="1:28" ht="47.25" outlineLevel="5">
      <c r="A494" s="2" t="s">
        <v>25</v>
      </c>
      <c r="B494" s="23" t="s">
        <v>160</v>
      </c>
      <c r="C494" s="23">
        <v>1230102033</v>
      </c>
      <c r="D494" s="23" t="s">
        <v>26</v>
      </c>
      <c r="E494" s="23" t="s">
        <v>2</v>
      </c>
      <c r="F494" s="23"/>
      <c r="G494" s="24">
        <f>SUM(G495)</f>
        <v>1158100.04</v>
      </c>
      <c r="H494" s="24">
        <f t="shared" si="363"/>
        <v>0</v>
      </c>
      <c r="I494" s="24">
        <f t="shared" si="363"/>
        <v>1158100.04</v>
      </c>
      <c r="J494" s="24">
        <f t="shared" si="363"/>
        <v>0</v>
      </c>
      <c r="K494" s="24">
        <f t="shared" si="363"/>
        <v>0</v>
      </c>
      <c r="L494" s="24">
        <f t="shared" si="363"/>
        <v>35000</v>
      </c>
      <c r="M494" s="24">
        <f t="shared" si="363"/>
        <v>0</v>
      </c>
      <c r="N494" s="24">
        <f t="shared" si="363"/>
        <v>35000</v>
      </c>
      <c r="O494" s="24">
        <f t="shared" si="363"/>
        <v>0</v>
      </c>
      <c r="P494" s="24">
        <f t="shared" si="363"/>
        <v>0</v>
      </c>
      <c r="Q494" s="24">
        <f t="shared" si="363"/>
        <v>0</v>
      </c>
      <c r="R494" s="24">
        <f t="shared" si="363"/>
        <v>0</v>
      </c>
      <c r="S494" s="24">
        <f t="shared" si="363"/>
        <v>0</v>
      </c>
      <c r="T494" s="24">
        <f t="shared" si="363"/>
        <v>0</v>
      </c>
      <c r="U494" s="24">
        <f t="shared" si="363"/>
        <v>0</v>
      </c>
      <c r="V494" s="24">
        <f t="shared" si="363"/>
        <v>0</v>
      </c>
      <c r="W494" s="24">
        <f t="shared" si="363"/>
        <v>0</v>
      </c>
      <c r="X494" s="24">
        <f t="shared" si="363"/>
        <v>0</v>
      </c>
      <c r="Y494" s="24">
        <f t="shared" si="363"/>
        <v>0</v>
      </c>
      <c r="Z494" s="24">
        <f t="shared" si="363"/>
        <v>0</v>
      </c>
      <c r="AA494" s="24">
        <f t="shared" si="363"/>
        <v>0</v>
      </c>
      <c r="AB494" s="24">
        <f t="shared" si="363"/>
        <v>0</v>
      </c>
    </row>
    <row r="495" spans="1:28" ht="31.5" outlineLevel="5">
      <c r="A495" s="2" t="s">
        <v>27</v>
      </c>
      <c r="B495" s="23" t="s">
        <v>160</v>
      </c>
      <c r="C495" s="23">
        <v>1230102033</v>
      </c>
      <c r="D495" s="23" t="s">
        <v>28</v>
      </c>
      <c r="E495" s="23" t="s">
        <v>2</v>
      </c>
      <c r="F495" s="23"/>
      <c r="G495" s="24">
        <f>SUM(G496)</f>
        <v>1158100.04</v>
      </c>
      <c r="H495" s="24">
        <f t="shared" si="363"/>
        <v>0</v>
      </c>
      <c r="I495" s="24">
        <f t="shared" si="363"/>
        <v>1158100.04</v>
      </c>
      <c r="J495" s="24">
        <f t="shared" si="363"/>
        <v>0</v>
      </c>
      <c r="K495" s="24">
        <f t="shared" si="363"/>
        <v>0</v>
      </c>
      <c r="L495" s="24">
        <f t="shared" si="363"/>
        <v>35000</v>
      </c>
      <c r="M495" s="24">
        <f t="shared" si="363"/>
        <v>0</v>
      </c>
      <c r="N495" s="24">
        <f t="shared" si="363"/>
        <v>35000</v>
      </c>
      <c r="O495" s="24">
        <f t="shared" si="363"/>
        <v>0</v>
      </c>
      <c r="P495" s="24">
        <f t="shared" si="363"/>
        <v>0</v>
      </c>
      <c r="Q495" s="24">
        <f t="shared" si="363"/>
        <v>0</v>
      </c>
      <c r="R495" s="24">
        <f t="shared" si="363"/>
        <v>0</v>
      </c>
      <c r="S495" s="24">
        <f t="shared" si="363"/>
        <v>0</v>
      </c>
      <c r="T495" s="24">
        <f t="shared" si="363"/>
        <v>0</v>
      </c>
      <c r="U495" s="24">
        <f t="shared" si="363"/>
        <v>0</v>
      </c>
      <c r="V495" s="24">
        <f t="shared" si="363"/>
        <v>0</v>
      </c>
      <c r="W495" s="24">
        <f t="shared" si="363"/>
        <v>0</v>
      </c>
      <c r="X495" s="24">
        <f t="shared" si="363"/>
        <v>0</v>
      </c>
      <c r="Y495" s="24">
        <f t="shared" si="363"/>
        <v>0</v>
      </c>
      <c r="Z495" s="24">
        <f t="shared" si="363"/>
        <v>0</v>
      </c>
      <c r="AA495" s="24">
        <f t="shared" si="363"/>
        <v>0</v>
      </c>
      <c r="AB495" s="24">
        <f t="shared" si="363"/>
        <v>0</v>
      </c>
    </row>
    <row r="496" spans="1:28" ht="31.5" outlineLevel="5">
      <c r="A496" s="2" t="s">
        <v>71</v>
      </c>
      <c r="B496" s="23" t="s">
        <v>160</v>
      </c>
      <c r="C496" s="23">
        <v>1230102033</v>
      </c>
      <c r="D496" s="23" t="s">
        <v>28</v>
      </c>
      <c r="E496" s="23" t="s">
        <v>72</v>
      </c>
      <c r="F496" s="23"/>
      <c r="G496" s="35">
        <f>SUM(I496:K496)-H496</f>
        <v>1158100.04</v>
      </c>
      <c r="H496" s="28"/>
      <c r="I496" s="28">
        <v>1158100.04</v>
      </c>
      <c r="J496" s="8">
        <f>SUM(Q496)</f>
        <v>0</v>
      </c>
      <c r="K496" s="9">
        <f>SUM(S496+U496+W496+Y496+AA496)</f>
        <v>0</v>
      </c>
      <c r="L496" s="28">
        <f>SUM(N496:P496)-M496</f>
        <v>35000</v>
      </c>
      <c r="M496" s="37"/>
      <c r="N496" s="28">
        <v>35000</v>
      </c>
      <c r="O496" s="8">
        <f>SUM(R496)</f>
        <v>0</v>
      </c>
      <c r="P496" s="9">
        <f>SUM(T496+V496+X496+Z496+AB496)</f>
        <v>0</v>
      </c>
      <c r="Q496" s="9"/>
      <c r="R496" s="9"/>
      <c r="S496" s="9"/>
      <c r="T496" s="9"/>
      <c r="U496" s="9"/>
      <c r="V496" s="9"/>
      <c r="W496" s="9"/>
      <c r="X496" s="9"/>
      <c r="Y496" s="9"/>
      <c r="Z496" s="9"/>
      <c r="AA496" s="9"/>
      <c r="AB496" s="9"/>
    </row>
    <row r="497" spans="1:28" s="4" customFormat="1" outlineLevel="1">
      <c r="A497" s="5" t="s">
        <v>165</v>
      </c>
      <c r="B497" s="44" t="s">
        <v>166</v>
      </c>
      <c r="C497" s="44" t="s">
        <v>4</v>
      </c>
      <c r="D497" s="44" t="s">
        <v>2</v>
      </c>
      <c r="E497" s="44" t="s">
        <v>2</v>
      </c>
      <c r="F497" s="44"/>
      <c r="G497" s="45">
        <f>SUM(G498+G504+G508+G512+G517+G521+G536+G544+G548+G561+G528+G532+G556)</f>
        <v>49408418.350000001</v>
      </c>
      <c r="H497" s="45">
        <f t="shared" ref="H497:AB497" si="364">SUM(H498+H504+H508+H512+H517+H521+H536+H544+H548+H561+H528+H532+H556)</f>
        <v>0</v>
      </c>
      <c r="I497" s="45">
        <f t="shared" si="364"/>
        <v>20848286.48</v>
      </c>
      <c r="J497" s="45">
        <f t="shared" si="364"/>
        <v>28189923.329999998</v>
      </c>
      <c r="K497" s="45">
        <f t="shared" si="364"/>
        <v>370208.54000000004</v>
      </c>
      <c r="L497" s="45">
        <f t="shared" si="364"/>
        <v>30753385.699999999</v>
      </c>
      <c r="M497" s="45">
        <f t="shared" si="364"/>
        <v>0</v>
      </c>
      <c r="N497" s="45">
        <f t="shared" si="364"/>
        <v>4569839.6300000008</v>
      </c>
      <c r="O497" s="45">
        <f t="shared" si="364"/>
        <v>25813440.619999997</v>
      </c>
      <c r="P497" s="45">
        <f t="shared" si="364"/>
        <v>370105.45</v>
      </c>
      <c r="Q497" s="45">
        <f t="shared" si="364"/>
        <v>28189923.329999998</v>
      </c>
      <c r="R497" s="45">
        <f t="shared" si="364"/>
        <v>25813440.619999997</v>
      </c>
      <c r="S497" s="45">
        <f t="shared" si="364"/>
        <v>0</v>
      </c>
      <c r="T497" s="45">
        <f t="shared" si="364"/>
        <v>0</v>
      </c>
      <c r="U497" s="45">
        <f t="shared" si="364"/>
        <v>370208.54000000004</v>
      </c>
      <c r="V497" s="45">
        <f t="shared" si="364"/>
        <v>370105.45</v>
      </c>
      <c r="W497" s="45">
        <f t="shared" si="364"/>
        <v>0</v>
      </c>
      <c r="X497" s="45">
        <f t="shared" si="364"/>
        <v>0</v>
      </c>
      <c r="Y497" s="45">
        <f t="shared" si="364"/>
        <v>0</v>
      </c>
      <c r="Z497" s="45">
        <f t="shared" si="364"/>
        <v>0</v>
      </c>
      <c r="AA497" s="45">
        <f t="shared" si="364"/>
        <v>0</v>
      </c>
      <c r="AB497" s="45">
        <f t="shared" si="364"/>
        <v>0</v>
      </c>
    </row>
    <row r="498" spans="1:28" s="4" customFormat="1" ht="31.5" outlineLevel="1">
      <c r="A498" s="6" t="s">
        <v>556</v>
      </c>
      <c r="B498" s="48" t="s">
        <v>166</v>
      </c>
      <c r="C498" s="59" t="s">
        <v>554</v>
      </c>
      <c r="D498" s="48" t="s">
        <v>2</v>
      </c>
      <c r="E498" s="48" t="s">
        <v>2</v>
      </c>
      <c r="F498" s="44"/>
      <c r="G498" s="49">
        <f>SUM(G499)</f>
        <v>370208.54000000004</v>
      </c>
      <c r="H498" s="49">
        <f t="shared" ref="H498:AB500" si="365">SUM(H499)</f>
        <v>0</v>
      </c>
      <c r="I498" s="49">
        <f t="shared" si="365"/>
        <v>0</v>
      </c>
      <c r="J498" s="49">
        <f t="shared" si="365"/>
        <v>0</v>
      </c>
      <c r="K498" s="49">
        <f t="shared" si="365"/>
        <v>370208.54000000004</v>
      </c>
      <c r="L498" s="49">
        <f t="shared" si="365"/>
        <v>370105.45</v>
      </c>
      <c r="M498" s="49">
        <f t="shared" si="365"/>
        <v>0</v>
      </c>
      <c r="N498" s="49">
        <f t="shared" si="365"/>
        <v>0</v>
      </c>
      <c r="O498" s="49">
        <f t="shared" si="365"/>
        <v>0</v>
      </c>
      <c r="P498" s="49">
        <f t="shared" si="365"/>
        <v>370105.45</v>
      </c>
      <c r="Q498" s="49">
        <f t="shared" si="365"/>
        <v>0</v>
      </c>
      <c r="R498" s="49">
        <f t="shared" si="365"/>
        <v>0</v>
      </c>
      <c r="S498" s="49">
        <f t="shared" si="365"/>
        <v>0</v>
      </c>
      <c r="T498" s="49">
        <f t="shared" si="365"/>
        <v>0</v>
      </c>
      <c r="U498" s="49">
        <f t="shared" si="365"/>
        <v>370208.54000000004</v>
      </c>
      <c r="V498" s="49">
        <f t="shared" si="365"/>
        <v>370105.45</v>
      </c>
      <c r="W498" s="49">
        <f t="shared" si="365"/>
        <v>0</v>
      </c>
      <c r="X498" s="49">
        <f t="shared" si="365"/>
        <v>0</v>
      </c>
      <c r="Y498" s="49">
        <f t="shared" si="365"/>
        <v>0</v>
      </c>
      <c r="Z498" s="49">
        <f t="shared" si="365"/>
        <v>0</v>
      </c>
      <c r="AA498" s="49">
        <f t="shared" si="365"/>
        <v>0</v>
      </c>
      <c r="AB498" s="49">
        <f t="shared" si="365"/>
        <v>0</v>
      </c>
    </row>
    <row r="499" spans="1:28" s="4" customFormat="1" ht="47.25" outlineLevel="1">
      <c r="A499" s="2" t="s">
        <v>25</v>
      </c>
      <c r="B499" s="23" t="s">
        <v>166</v>
      </c>
      <c r="C499" s="60" t="s">
        <v>554</v>
      </c>
      <c r="D499" s="23" t="s">
        <v>26</v>
      </c>
      <c r="E499" s="23" t="s">
        <v>2</v>
      </c>
      <c r="F499" s="44"/>
      <c r="G499" s="24">
        <f>SUM(G500+G502)</f>
        <v>370208.54000000004</v>
      </c>
      <c r="H499" s="24">
        <f t="shared" ref="H499:AB499" si="366">SUM(H500+H502)</f>
        <v>0</v>
      </c>
      <c r="I499" s="24">
        <f t="shared" si="366"/>
        <v>0</v>
      </c>
      <c r="J499" s="24">
        <f t="shared" si="366"/>
        <v>0</v>
      </c>
      <c r="K499" s="24">
        <f t="shared" si="366"/>
        <v>370208.54000000004</v>
      </c>
      <c r="L499" s="24">
        <f t="shared" si="366"/>
        <v>370105.45</v>
      </c>
      <c r="M499" s="24">
        <f t="shared" si="366"/>
        <v>0</v>
      </c>
      <c r="N499" s="24">
        <f t="shared" si="366"/>
        <v>0</v>
      </c>
      <c r="O499" s="24">
        <f t="shared" si="366"/>
        <v>0</v>
      </c>
      <c r="P499" s="24">
        <f t="shared" si="366"/>
        <v>370105.45</v>
      </c>
      <c r="Q499" s="24">
        <f t="shared" si="366"/>
        <v>0</v>
      </c>
      <c r="R499" s="24">
        <f t="shared" si="366"/>
        <v>0</v>
      </c>
      <c r="S499" s="24">
        <f t="shared" si="366"/>
        <v>0</v>
      </c>
      <c r="T499" s="24">
        <f t="shared" si="366"/>
        <v>0</v>
      </c>
      <c r="U499" s="24">
        <f t="shared" si="366"/>
        <v>370208.54000000004</v>
      </c>
      <c r="V499" s="24">
        <f t="shared" si="366"/>
        <v>370105.45</v>
      </c>
      <c r="W499" s="24">
        <f t="shared" si="366"/>
        <v>0</v>
      </c>
      <c r="X499" s="24">
        <f t="shared" si="366"/>
        <v>0</v>
      </c>
      <c r="Y499" s="24">
        <f t="shared" si="366"/>
        <v>0</v>
      </c>
      <c r="Z499" s="24">
        <f t="shared" si="366"/>
        <v>0</v>
      </c>
      <c r="AA499" s="24">
        <f t="shared" si="366"/>
        <v>0</v>
      </c>
      <c r="AB499" s="24">
        <f t="shared" si="366"/>
        <v>0</v>
      </c>
    </row>
    <row r="500" spans="1:28" s="4" customFormat="1" ht="31.5" outlineLevel="1">
      <c r="A500" s="2" t="s">
        <v>27</v>
      </c>
      <c r="B500" s="23" t="s">
        <v>166</v>
      </c>
      <c r="C500" s="60" t="s">
        <v>554</v>
      </c>
      <c r="D500" s="23" t="s">
        <v>28</v>
      </c>
      <c r="E500" s="23" t="s">
        <v>2</v>
      </c>
      <c r="F500" s="44"/>
      <c r="G500" s="24">
        <f>SUM(G501)</f>
        <v>68539.16</v>
      </c>
      <c r="H500" s="24">
        <f t="shared" si="365"/>
        <v>0</v>
      </c>
      <c r="I500" s="53">
        <f t="shared" si="365"/>
        <v>0</v>
      </c>
      <c r="J500" s="53">
        <f t="shared" si="365"/>
        <v>0</v>
      </c>
      <c r="K500" s="53">
        <f t="shared" si="365"/>
        <v>68539.16</v>
      </c>
      <c r="L500" s="53">
        <f t="shared" si="365"/>
        <v>68436.070000000007</v>
      </c>
      <c r="M500" s="53">
        <f t="shared" si="365"/>
        <v>0</v>
      </c>
      <c r="N500" s="53">
        <f t="shared" si="365"/>
        <v>0</v>
      </c>
      <c r="O500" s="24">
        <f t="shared" si="365"/>
        <v>0</v>
      </c>
      <c r="P500" s="24">
        <f t="shared" si="365"/>
        <v>68436.070000000007</v>
      </c>
      <c r="Q500" s="24">
        <f t="shared" si="365"/>
        <v>0</v>
      </c>
      <c r="R500" s="24">
        <f t="shared" si="365"/>
        <v>0</v>
      </c>
      <c r="S500" s="24">
        <f t="shared" si="365"/>
        <v>0</v>
      </c>
      <c r="T500" s="24">
        <f t="shared" si="365"/>
        <v>0</v>
      </c>
      <c r="U500" s="24">
        <f t="shared" si="365"/>
        <v>68539.16</v>
      </c>
      <c r="V500" s="24">
        <f t="shared" si="365"/>
        <v>68436.070000000007</v>
      </c>
      <c r="W500" s="24">
        <f t="shared" si="365"/>
        <v>0</v>
      </c>
      <c r="X500" s="24">
        <f t="shared" si="365"/>
        <v>0</v>
      </c>
      <c r="Y500" s="24">
        <f t="shared" si="365"/>
        <v>0</v>
      </c>
      <c r="Z500" s="24">
        <f t="shared" si="365"/>
        <v>0</v>
      </c>
      <c r="AA500" s="24">
        <f t="shared" si="365"/>
        <v>0</v>
      </c>
      <c r="AB500" s="24">
        <f t="shared" si="365"/>
        <v>0</v>
      </c>
    </row>
    <row r="501" spans="1:28" s="17" customFormat="1" outlineLevel="1">
      <c r="A501" s="2" t="s">
        <v>555</v>
      </c>
      <c r="B501" s="23" t="s">
        <v>166</v>
      </c>
      <c r="C501" s="60" t="s">
        <v>554</v>
      </c>
      <c r="D501" s="23" t="s">
        <v>28</v>
      </c>
      <c r="E501" s="23">
        <v>223</v>
      </c>
      <c r="F501" s="23"/>
      <c r="G501" s="24">
        <f>SUM(I501:K501)-H501</f>
        <v>68539.16</v>
      </c>
      <c r="H501" s="35"/>
      <c r="I501" s="28"/>
      <c r="J501" s="8">
        <f>SUM(Q501)</f>
        <v>0</v>
      </c>
      <c r="K501" s="9">
        <f>SUM(S501+U501+W501+Y501+AA501)</f>
        <v>68539.16</v>
      </c>
      <c r="L501" s="28">
        <f>SUM(N501:P501)-M501</f>
        <v>68436.070000000007</v>
      </c>
      <c r="M501" s="58"/>
      <c r="N501" s="28">
        <v>0</v>
      </c>
      <c r="O501" s="8">
        <f>SUM(R501)</f>
        <v>0</v>
      </c>
      <c r="P501" s="9">
        <f>SUM(T501+V501+X501+Z501+AB501)</f>
        <v>68436.070000000007</v>
      </c>
      <c r="Q501" s="24"/>
      <c r="R501" s="24"/>
      <c r="S501" s="24"/>
      <c r="T501" s="24"/>
      <c r="U501" s="24">
        <v>68539.16</v>
      </c>
      <c r="V501" s="24">
        <v>68436.070000000007</v>
      </c>
      <c r="W501" s="24"/>
      <c r="X501" s="24"/>
      <c r="Y501" s="24"/>
      <c r="Z501" s="24"/>
      <c r="AA501" s="24"/>
      <c r="AB501" s="24"/>
    </row>
    <row r="502" spans="1:28" s="17" customFormat="1" outlineLevel="1">
      <c r="A502" s="2" t="s">
        <v>557</v>
      </c>
      <c r="B502" s="23" t="s">
        <v>166</v>
      </c>
      <c r="C502" s="60" t="s">
        <v>554</v>
      </c>
      <c r="D502" s="23">
        <v>247</v>
      </c>
      <c r="E502" s="23" t="s">
        <v>2</v>
      </c>
      <c r="F502" s="23"/>
      <c r="G502" s="24">
        <f>SUM(G503)</f>
        <v>301669.38</v>
      </c>
      <c r="H502" s="24">
        <f t="shared" ref="H502:AB502" si="367">SUM(H503)</f>
        <v>0</v>
      </c>
      <c r="I502" s="24">
        <f t="shared" si="367"/>
        <v>0</v>
      </c>
      <c r="J502" s="24">
        <f t="shared" si="367"/>
        <v>0</v>
      </c>
      <c r="K502" s="24">
        <f t="shared" si="367"/>
        <v>301669.38</v>
      </c>
      <c r="L502" s="24">
        <f t="shared" si="367"/>
        <v>301669.38</v>
      </c>
      <c r="M502" s="24">
        <f t="shared" si="367"/>
        <v>0</v>
      </c>
      <c r="N502" s="24">
        <f t="shared" si="367"/>
        <v>0</v>
      </c>
      <c r="O502" s="24">
        <f t="shared" si="367"/>
        <v>0</v>
      </c>
      <c r="P502" s="24">
        <f t="shared" si="367"/>
        <v>301669.38</v>
      </c>
      <c r="Q502" s="24">
        <f t="shared" si="367"/>
        <v>0</v>
      </c>
      <c r="R502" s="24">
        <f t="shared" si="367"/>
        <v>0</v>
      </c>
      <c r="S502" s="24">
        <f t="shared" si="367"/>
        <v>0</v>
      </c>
      <c r="T502" s="24">
        <f t="shared" si="367"/>
        <v>0</v>
      </c>
      <c r="U502" s="24">
        <f t="shared" si="367"/>
        <v>301669.38</v>
      </c>
      <c r="V502" s="24">
        <f t="shared" si="367"/>
        <v>301669.38</v>
      </c>
      <c r="W502" s="24">
        <f t="shared" si="367"/>
        <v>0</v>
      </c>
      <c r="X502" s="24">
        <f t="shared" si="367"/>
        <v>0</v>
      </c>
      <c r="Y502" s="24">
        <f t="shared" si="367"/>
        <v>0</v>
      </c>
      <c r="Z502" s="24">
        <f t="shared" si="367"/>
        <v>0</v>
      </c>
      <c r="AA502" s="24">
        <f t="shared" si="367"/>
        <v>0</v>
      </c>
      <c r="AB502" s="24">
        <f t="shared" si="367"/>
        <v>0</v>
      </c>
    </row>
    <row r="503" spans="1:28" s="17" customFormat="1" outlineLevel="1">
      <c r="A503" s="2" t="s">
        <v>555</v>
      </c>
      <c r="B503" s="23" t="s">
        <v>166</v>
      </c>
      <c r="C503" s="60" t="s">
        <v>554</v>
      </c>
      <c r="D503" s="23">
        <v>247</v>
      </c>
      <c r="E503" s="23">
        <v>223</v>
      </c>
      <c r="F503" s="23"/>
      <c r="G503" s="24">
        <f>SUM(I503:K503)-H503</f>
        <v>301669.38</v>
      </c>
      <c r="H503" s="35"/>
      <c r="I503" s="28"/>
      <c r="J503" s="8">
        <f>SUM(Q503)</f>
        <v>0</v>
      </c>
      <c r="K503" s="9">
        <f>SUM(S503+U503+W503+Y503+AA503)</f>
        <v>301669.38</v>
      </c>
      <c r="L503" s="28">
        <f>SUM(N503:P503)-M503</f>
        <v>301669.38</v>
      </c>
      <c r="M503" s="58"/>
      <c r="N503" s="28">
        <v>0</v>
      </c>
      <c r="O503" s="8">
        <f>SUM(R503)</f>
        <v>0</v>
      </c>
      <c r="P503" s="9">
        <f>SUM(T503+V503+X503+Z503+AB503)</f>
        <v>301669.38</v>
      </c>
      <c r="Q503" s="24"/>
      <c r="R503" s="24"/>
      <c r="S503" s="24"/>
      <c r="T503" s="24"/>
      <c r="U503" s="24">
        <v>301669.38</v>
      </c>
      <c r="V503" s="24">
        <v>301669.38</v>
      </c>
      <c r="W503" s="24"/>
      <c r="X503" s="24"/>
      <c r="Y503" s="24"/>
      <c r="Z503" s="24"/>
      <c r="AA503" s="24"/>
      <c r="AB503" s="24"/>
    </row>
    <row r="504" spans="1:28" s="7" customFormat="1" ht="78.75" outlineLevel="2">
      <c r="A504" s="6" t="s">
        <v>167</v>
      </c>
      <c r="B504" s="48" t="s">
        <v>166</v>
      </c>
      <c r="C504" s="48" t="s">
        <v>168</v>
      </c>
      <c r="D504" s="48" t="s">
        <v>2</v>
      </c>
      <c r="E504" s="48" t="s">
        <v>2</v>
      </c>
      <c r="F504" s="48"/>
      <c r="G504" s="49">
        <f>SUM(G505)</f>
        <v>943390.76</v>
      </c>
      <c r="H504" s="49">
        <f t="shared" ref="H504:AB504" si="368">SUM(H505)</f>
        <v>0</v>
      </c>
      <c r="I504" s="49">
        <f t="shared" si="368"/>
        <v>943390.76</v>
      </c>
      <c r="J504" s="49">
        <f t="shared" si="368"/>
        <v>0</v>
      </c>
      <c r="K504" s="49">
        <f t="shared" si="368"/>
        <v>0</v>
      </c>
      <c r="L504" s="49">
        <f t="shared" si="368"/>
        <v>943390.76</v>
      </c>
      <c r="M504" s="49">
        <f t="shared" si="368"/>
        <v>0</v>
      </c>
      <c r="N504" s="49">
        <f t="shared" si="368"/>
        <v>943390.76</v>
      </c>
      <c r="O504" s="49">
        <f t="shared" si="368"/>
        <v>0</v>
      </c>
      <c r="P504" s="49">
        <f t="shared" si="368"/>
        <v>0</v>
      </c>
      <c r="Q504" s="49">
        <f t="shared" si="368"/>
        <v>0</v>
      </c>
      <c r="R504" s="49">
        <f t="shared" si="368"/>
        <v>0</v>
      </c>
      <c r="S504" s="49">
        <f t="shared" si="368"/>
        <v>0</v>
      </c>
      <c r="T504" s="49">
        <f t="shared" si="368"/>
        <v>0</v>
      </c>
      <c r="U504" s="49">
        <f t="shared" si="368"/>
        <v>0</v>
      </c>
      <c r="V504" s="49">
        <f t="shared" si="368"/>
        <v>0</v>
      </c>
      <c r="W504" s="49">
        <f t="shared" si="368"/>
        <v>0</v>
      </c>
      <c r="X504" s="49">
        <f t="shared" si="368"/>
        <v>0</v>
      </c>
      <c r="Y504" s="49">
        <f t="shared" si="368"/>
        <v>0</v>
      </c>
      <c r="Z504" s="49">
        <f t="shared" si="368"/>
        <v>0</v>
      </c>
      <c r="AA504" s="49">
        <f t="shared" si="368"/>
        <v>0</v>
      </c>
      <c r="AB504" s="49">
        <f t="shared" si="368"/>
        <v>0</v>
      </c>
    </row>
    <row r="505" spans="1:28" ht="47.25" outlineLevel="3">
      <c r="A505" s="2" t="s">
        <v>25</v>
      </c>
      <c r="B505" s="23" t="s">
        <v>166</v>
      </c>
      <c r="C505" s="23" t="s">
        <v>168</v>
      </c>
      <c r="D505" s="23" t="s">
        <v>26</v>
      </c>
      <c r="E505" s="23" t="s">
        <v>2</v>
      </c>
      <c r="F505" s="23"/>
      <c r="G505" s="24">
        <f t="shared" ref="G505:I506" si="369">SUM(G506)</f>
        <v>943390.76</v>
      </c>
      <c r="H505" s="24">
        <f t="shared" si="369"/>
        <v>0</v>
      </c>
      <c r="I505" s="35">
        <f t="shared" si="369"/>
        <v>943390.76</v>
      </c>
      <c r="J505" s="35">
        <f t="shared" ref="J505:S506" si="370">SUM(J506)</f>
        <v>0</v>
      </c>
      <c r="K505" s="35">
        <f t="shared" si="370"/>
        <v>0</v>
      </c>
      <c r="L505" s="35">
        <f t="shared" si="370"/>
        <v>943390.76</v>
      </c>
      <c r="M505" s="35">
        <f t="shared" si="370"/>
        <v>0</v>
      </c>
      <c r="N505" s="35">
        <f t="shared" si="370"/>
        <v>943390.76</v>
      </c>
      <c r="O505" s="28">
        <f t="shared" si="370"/>
        <v>0</v>
      </c>
      <c r="P505" s="28">
        <f t="shared" si="370"/>
        <v>0</v>
      </c>
      <c r="Q505" s="28">
        <f t="shared" si="370"/>
        <v>0</v>
      </c>
      <c r="R505" s="28">
        <f t="shared" si="370"/>
        <v>0</v>
      </c>
      <c r="S505" s="28">
        <f t="shared" si="370"/>
        <v>0</v>
      </c>
      <c r="T505" s="28">
        <f t="shared" ref="T505:AB506" si="371">SUM(T506)</f>
        <v>0</v>
      </c>
      <c r="U505" s="28">
        <f t="shared" si="371"/>
        <v>0</v>
      </c>
      <c r="V505" s="28">
        <f t="shared" si="371"/>
        <v>0</v>
      </c>
      <c r="W505" s="28">
        <f t="shared" si="371"/>
        <v>0</v>
      </c>
      <c r="X505" s="28">
        <f t="shared" si="371"/>
        <v>0</v>
      </c>
      <c r="Y505" s="28">
        <f t="shared" si="371"/>
        <v>0</v>
      </c>
      <c r="Z505" s="28">
        <f t="shared" si="371"/>
        <v>0</v>
      </c>
      <c r="AA505" s="28">
        <f t="shared" si="371"/>
        <v>0</v>
      </c>
      <c r="AB505" s="28">
        <f t="shared" si="371"/>
        <v>0</v>
      </c>
    </row>
    <row r="506" spans="1:28" ht="31.5" outlineLevel="4">
      <c r="A506" s="2" t="s">
        <v>27</v>
      </c>
      <c r="B506" s="23" t="s">
        <v>166</v>
      </c>
      <c r="C506" s="23" t="s">
        <v>168</v>
      </c>
      <c r="D506" s="23" t="s">
        <v>28</v>
      </c>
      <c r="E506" s="23" t="s">
        <v>2</v>
      </c>
      <c r="F506" s="23"/>
      <c r="G506" s="24">
        <f t="shared" si="369"/>
        <v>943390.76</v>
      </c>
      <c r="H506" s="24">
        <f t="shared" si="369"/>
        <v>0</v>
      </c>
      <c r="I506" s="35">
        <f t="shared" si="369"/>
        <v>943390.76</v>
      </c>
      <c r="J506" s="35">
        <f t="shared" si="370"/>
        <v>0</v>
      </c>
      <c r="K506" s="35">
        <f t="shared" si="370"/>
        <v>0</v>
      </c>
      <c r="L506" s="35">
        <f t="shared" si="370"/>
        <v>943390.76</v>
      </c>
      <c r="M506" s="35">
        <f t="shared" si="370"/>
        <v>0</v>
      </c>
      <c r="N506" s="35">
        <f t="shared" si="370"/>
        <v>943390.76</v>
      </c>
      <c r="O506" s="28">
        <f t="shared" si="370"/>
        <v>0</v>
      </c>
      <c r="P506" s="28">
        <f t="shared" si="370"/>
        <v>0</v>
      </c>
      <c r="Q506" s="28">
        <f t="shared" si="370"/>
        <v>0</v>
      </c>
      <c r="R506" s="28">
        <f t="shared" si="370"/>
        <v>0</v>
      </c>
      <c r="S506" s="28">
        <f t="shared" si="370"/>
        <v>0</v>
      </c>
      <c r="T506" s="28">
        <f t="shared" si="371"/>
        <v>0</v>
      </c>
      <c r="U506" s="28">
        <f t="shared" si="371"/>
        <v>0</v>
      </c>
      <c r="V506" s="28">
        <f t="shared" si="371"/>
        <v>0</v>
      </c>
      <c r="W506" s="28">
        <f t="shared" si="371"/>
        <v>0</v>
      </c>
      <c r="X506" s="28">
        <f t="shared" si="371"/>
        <v>0</v>
      </c>
      <c r="Y506" s="28">
        <f t="shared" si="371"/>
        <v>0</v>
      </c>
      <c r="Z506" s="28">
        <f t="shared" si="371"/>
        <v>0</v>
      </c>
      <c r="AA506" s="28">
        <f t="shared" si="371"/>
        <v>0</v>
      </c>
      <c r="AB506" s="28">
        <f t="shared" si="371"/>
        <v>0</v>
      </c>
    </row>
    <row r="507" spans="1:28" outlineLevel="5">
      <c r="A507" s="2" t="s">
        <v>37</v>
      </c>
      <c r="B507" s="23" t="s">
        <v>166</v>
      </c>
      <c r="C507" s="23" t="s">
        <v>168</v>
      </c>
      <c r="D507" s="23" t="s">
        <v>28</v>
      </c>
      <c r="E507" s="23" t="s">
        <v>38</v>
      </c>
      <c r="F507" s="23"/>
      <c r="G507" s="24">
        <f>SUM(I507:K507)-H507</f>
        <v>943390.76</v>
      </c>
      <c r="H507" s="24"/>
      <c r="I507" s="35">
        <v>943390.76</v>
      </c>
      <c r="J507" s="8">
        <f>SUM(Q507)</f>
        <v>0</v>
      </c>
      <c r="K507" s="9">
        <f>SUM(S507+U507+W507+Y507+AA507)</f>
        <v>0</v>
      </c>
      <c r="L507" s="28">
        <f>SUM(N507:P507)-M507</f>
        <v>943390.76</v>
      </c>
      <c r="M507" s="37"/>
      <c r="N507" s="36">
        <v>943390.76</v>
      </c>
      <c r="O507" s="8">
        <f>SUM(R507)</f>
        <v>0</v>
      </c>
      <c r="P507" s="9">
        <f>SUM(T507+V507+X507+Z507+AB507)</f>
        <v>0</v>
      </c>
      <c r="Q507" s="9"/>
      <c r="R507" s="9"/>
      <c r="S507" s="9"/>
      <c r="T507" s="9"/>
      <c r="U507" s="9"/>
      <c r="V507" s="9"/>
      <c r="W507" s="9"/>
      <c r="X507" s="9"/>
      <c r="Y507" s="9"/>
      <c r="Z507" s="9"/>
      <c r="AA507" s="9"/>
      <c r="AB507" s="9"/>
    </row>
    <row r="508" spans="1:28" s="7" customFormat="1" ht="31.5" outlineLevel="2">
      <c r="A508" s="6" t="s">
        <v>171</v>
      </c>
      <c r="B508" s="48" t="s">
        <v>166</v>
      </c>
      <c r="C508" s="48" t="s">
        <v>172</v>
      </c>
      <c r="D508" s="48" t="s">
        <v>2</v>
      </c>
      <c r="E508" s="48" t="s">
        <v>2</v>
      </c>
      <c r="F508" s="48"/>
      <c r="G508" s="49">
        <f t="shared" ref="G508:I510" si="372">SUM(G509)</f>
        <v>94783.14</v>
      </c>
      <c r="H508" s="49">
        <f t="shared" si="372"/>
        <v>0</v>
      </c>
      <c r="I508" s="50">
        <f t="shared" si="372"/>
        <v>94783.14</v>
      </c>
      <c r="J508" s="50">
        <f t="shared" ref="J508:AB510" si="373">SUM(J509)</f>
        <v>0</v>
      </c>
      <c r="K508" s="50">
        <f t="shared" si="373"/>
        <v>0</v>
      </c>
      <c r="L508" s="50">
        <f t="shared" si="373"/>
        <v>94783.14</v>
      </c>
      <c r="M508" s="50">
        <f t="shared" si="373"/>
        <v>0</v>
      </c>
      <c r="N508" s="50">
        <f t="shared" si="373"/>
        <v>94783.14</v>
      </c>
      <c r="O508" s="51">
        <f t="shared" si="373"/>
        <v>0</v>
      </c>
      <c r="P508" s="51">
        <f t="shared" si="373"/>
        <v>0</v>
      </c>
      <c r="Q508" s="51">
        <f t="shared" si="373"/>
        <v>0</v>
      </c>
      <c r="R508" s="51">
        <f t="shared" si="373"/>
        <v>0</v>
      </c>
      <c r="S508" s="51">
        <f t="shared" si="373"/>
        <v>0</v>
      </c>
      <c r="T508" s="51">
        <f t="shared" si="373"/>
        <v>0</v>
      </c>
      <c r="U508" s="51">
        <f t="shared" si="373"/>
        <v>0</v>
      </c>
      <c r="V508" s="51">
        <f t="shared" si="373"/>
        <v>0</v>
      </c>
      <c r="W508" s="51">
        <f t="shared" si="373"/>
        <v>0</v>
      </c>
      <c r="X508" s="51">
        <f t="shared" si="373"/>
        <v>0</v>
      </c>
      <c r="Y508" s="51">
        <f t="shared" si="373"/>
        <v>0</v>
      </c>
      <c r="Z508" s="51">
        <f t="shared" si="373"/>
        <v>0</v>
      </c>
      <c r="AA508" s="51">
        <f t="shared" si="373"/>
        <v>0</v>
      </c>
      <c r="AB508" s="51">
        <f t="shared" si="373"/>
        <v>0</v>
      </c>
    </row>
    <row r="509" spans="1:28" ht="47.25" outlineLevel="3">
      <c r="A509" s="2" t="s">
        <v>25</v>
      </c>
      <c r="B509" s="23" t="s">
        <v>166</v>
      </c>
      <c r="C509" s="23" t="s">
        <v>172</v>
      </c>
      <c r="D509" s="23" t="s">
        <v>26</v>
      </c>
      <c r="E509" s="23" t="s">
        <v>2</v>
      </c>
      <c r="F509" s="23"/>
      <c r="G509" s="24">
        <f t="shared" si="372"/>
        <v>94783.14</v>
      </c>
      <c r="H509" s="24">
        <f t="shared" si="372"/>
        <v>0</v>
      </c>
      <c r="I509" s="35">
        <f t="shared" si="372"/>
        <v>94783.14</v>
      </c>
      <c r="J509" s="35">
        <f t="shared" si="373"/>
        <v>0</v>
      </c>
      <c r="K509" s="35">
        <f t="shared" si="373"/>
        <v>0</v>
      </c>
      <c r="L509" s="35">
        <f t="shared" si="373"/>
        <v>94783.14</v>
      </c>
      <c r="M509" s="35">
        <f t="shared" si="373"/>
        <v>0</v>
      </c>
      <c r="N509" s="35">
        <f t="shared" si="373"/>
        <v>94783.14</v>
      </c>
      <c r="O509" s="28">
        <f t="shared" si="373"/>
        <v>0</v>
      </c>
      <c r="P509" s="28">
        <f t="shared" si="373"/>
        <v>0</v>
      </c>
      <c r="Q509" s="28">
        <f t="shared" si="373"/>
        <v>0</v>
      </c>
      <c r="R509" s="28">
        <f t="shared" si="373"/>
        <v>0</v>
      </c>
      <c r="S509" s="28">
        <f t="shared" si="373"/>
        <v>0</v>
      </c>
      <c r="T509" s="28">
        <f t="shared" si="373"/>
        <v>0</v>
      </c>
      <c r="U509" s="28">
        <f t="shared" si="373"/>
        <v>0</v>
      </c>
      <c r="V509" s="28">
        <f t="shared" si="373"/>
        <v>0</v>
      </c>
      <c r="W509" s="28">
        <f t="shared" si="373"/>
        <v>0</v>
      </c>
      <c r="X509" s="28">
        <f t="shared" si="373"/>
        <v>0</v>
      </c>
      <c r="Y509" s="28">
        <f t="shared" si="373"/>
        <v>0</v>
      </c>
      <c r="Z509" s="28">
        <f t="shared" si="373"/>
        <v>0</v>
      </c>
      <c r="AA509" s="28">
        <f t="shared" si="373"/>
        <v>0</v>
      </c>
      <c r="AB509" s="28">
        <f t="shared" si="373"/>
        <v>0</v>
      </c>
    </row>
    <row r="510" spans="1:28" ht="31.5" outlineLevel="4">
      <c r="A510" s="2" t="s">
        <v>27</v>
      </c>
      <c r="B510" s="23" t="s">
        <v>166</v>
      </c>
      <c r="C510" s="23" t="s">
        <v>172</v>
      </c>
      <c r="D510" s="23" t="s">
        <v>28</v>
      </c>
      <c r="E510" s="23" t="s">
        <v>2</v>
      </c>
      <c r="F510" s="23"/>
      <c r="G510" s="24">
        <f t="shared" si="372"/>
        <v>94783.14</v>
      </c>
      <c r="H510" s="24">
        <f t="shared" si="372"/>
        <v>0</v>
      </c>
      <c r="I510" s="35">
        <f t="shared" si="372"/>
        <v>94783.14</v>
      </c>
      <c r="J510" s="35">
        <f t="shared" si="373"/>
        <v>0</v>
      </c>
      <c r="K510" s="35">
        <f t="shared" si="373"/>
        <v>0</v>
      </c>
      <c r="L510" s="35">
        <f t="shared" si="373"/>
        <v>94783.14</v>
      </c>
      <c r="M510" s="35">
        <f t="shared" si="373"/>
        <v>0</v>
      </c>
      <c r="N510" s="35">
        <f t="shared" si="373"/>
        <v>94783.14</v>
      </c>
      <c r="O510" s="28">
        <f t="shared" si="373"/>
        <v>0</v>
      </c>
      <c r="P510" s="28">
        <f t="shared" si="373"/>
        <v>0</v>
      </c>
      <c r="Q510" s="28">
        <f t="shared" si="373"/>
        <v>0</v>
      </c>
      <c r="R510" s="28">
        <f t="shared" si="373"/>
        <v>0</v>
      </c>
      <c r="S510" s="28">
        <f t="shared" si="373"/>
        <v>0</v>
      </c>
      <c r="T510" s="28">
        <f t="shared" si="373"/>
        <v>0</v>
      </c>
      <c r="U510" s="28">
        <f t="shared" si="373"/>
        <v>0</v>
      </c>
      <c r="V510" s="28">
        <f t="shared" si="373"/>
        <v>0</v>
      </c>
      <c r="W510" s="28">
        <f t="shared" si="373"/>
        <v>0</v>
      </c>
      <c r="X510" s="28">
        <f t="shared" si="373"/>
        <v>0</v>
      </c>
      <c r="Y510" s="28">
        <f t="shared" si="373"/>
        <v>0</v>
      </c>
      <c r="Z510" s="28">
        <f t="shared" si="373"/>
        <v>0</v>
      </c>
      <c r="AA510" s="28">
        <f t="shared" si="373"/>
        <v>0</v>
      </c>
      <c r="AB510" s="28">
        <f t="shared" si="373"/>
        <v>0</v>
      </c>
    </row>
    <row r="511" spans="1:28" ht="31.5" outlineLevel="5">
      <c r="A511" s="2" t="s">
        <v>71</v>
      </c>
      <c r="B511" s="23" t="s">
        <v>166</v>
      </c>
      <c r="C511" s="23" t="s">
        <v>172</v>
      </c>
      <c r="D511" s="23" t="s">
        <v>28</v>
      </c>
      <c r="E511" s="23" t="s">
        <v>72</v>
      </c>
      <c r="F511" s="23"/>
      <c r="G511" s="24">
        <f>SUM(I511:K511)-H511</f>
        <v>94783.14</v>
      </c>
      <c r="H511" s="24"/>
      <c r="I511" s="35">
        <v>94783.14</v>
      </c>
      <c r="J511" s="8">
        <f>SUM(Q511)</f>
        <v>0</v>
      </c>
      <c r="K511" s="9">
        <f>SUM(S511+U511+W511+Y511+AA511)</f>
        <v>0</v>
      </c>
      <c r="L511" s="28">
        <f>SUM(N511:P511)-M511</f>
        <v>94783.14</v>
      </c>
      <c r="M511" s="37"/>
      <c r="N511" s="36">
        <v>94783.14</v>
      </c>
      <c r="O511" s="8">
        <f>SUM(R511)</f>
        <v>0</v>
      </c>
      <c r="P511" s="9">
        <f>SUM(T511+V511+X511+Z511+AB511)</f>
        <v>0</v>
      </c>
      <c r="Q511" s="9"/>
      <c r="R511" s="9"/>
      <c r="S511" s="9"/>
      <c r="T511" s="9"/>
      <c r="U511" s="9"/>
      <c r="V511" s="9"/>
      <c r="W511" s="9"/>
      <c r="X511" s="9"/>
      <c r="Y511" s="9"/>
      <c r="Z511" s="9"/>
      <c r="AA511" s="9"/>
      <c r="AB511" s="9"/>
    </row>
    <row r="512" spans="1:28" s="7" customFormat="1" ht="78.75" outlineLevel="2">
      <c r="A512" s="6" t="s">
        <v>167</v>
      </c>
      <c r="B512" s="48" t="s">
        <v>166</v>
      </c>
      <c r="C512" s="48" t="s">
        <v>173</v>
      </c>
      <c r="D512" s="48" t="s">
        <v>2</v>
      </c>
      <c r="E512" s="48" t="s">
        <v>2</v>
      </c>
      <c r="F512" s="48"/>
      <c r="G512" s="49">
        <f t="shared" ref="G512:I513" si="374">SUM(G513)</f>
        <v>18752881.240000002</v>
      </c>
      <c r="H512" s="49">
        <f t="shared" si="374"/>
        <v>0</v>
      </c>
      <c r="I512" s="50">
        <f t="shared" si="374"/>
        <v>18752881.240000002</v>
      </c>
      <c r="J512" s="50">
        <f t="shared" ref="J512:AB513" si="375">SUM(J513)</f>
        <v>0</v>
      </c>
      <c r="K512" s="50">
        <f t="shared" si="375"/>
        <v>0</v>
      </c>
      <c r="L512" s="50">
        <f t="shared" si="375"/>
        <v>2544051.2400000002</v>
      </c>
      <c r="M512" s="50">
        <f t="shared" si="375"/>
        <v>0</v>
      </c>
      <c r="N512" s="50">
        <f t="shared" si="375"/>
        <v>2544051.2400000002</v>
      </c>
      <c r="O512" s="51">
        <f t="shared" si="375"/>
        <v>0</v>
      </c>
      <c r="P512" s="51">
        <f t="shared" si="375"/>
        <v>0</v>
      </c>
      <c r="Q512" s="51">
        <f t="shared" si="375"/>
        <v>0</v>
      </c>
      <c r="R512" s="51">
        <f t="shared" si="375"/>
        <v>0</v>
      </c>
      <c r="S512" s="51">
        <f t="shared" si="375"/>
        <v>0</v>
      </c>
      <c r="T512" s="51">
        <f t="shared" si="375"/>
        <v>0</v>
      </c>
      <c r="U512" s="51">
        <f t="shared" si="375"/>
        <v>0</v>
      </c>
      <c r="V512" s="51">
        <f t="shared" si="375"/>
        <v>0</v>
      </c>
      <c r="W512" s="51">
        <f t="shared" si="375"/>
        <v>0</v>
      </c>
      <c r="X512" s="51">
        <f t="shared" si="375"/>
        <v>0</v>
      </c>
      <c r="Y512" s="51">
        <f t="shared" si="375"/>
        <v>0</v>
      </c>
      <c r="Z512" s="51">
        <f t="shared" si="375"/>
        <v>0</v>
      </c>
      <c r="AA512" s="51">
        <f t="shared" si="375"/>
        <v>0</v>
      </c>
      <c r="AB512" s="51">
        <f t="shared" si="375"/>
        <v>0</v>
      </c>
    </row>
    <row r="513" spans="1:28" ht="47.25" outlineLevel="3">
      <c r="A513" s="2" t="s">
        <v>95</v>
      </c>
      <c r="B513" s="23" t="s">
        <v>166</v>
      </c>
      <c r="C513" s="23" t="s">
        <v>173</v>
      </c>
      <c r="D513" s="23" t="s">
        <v>96</v>
      </c>
      <c r="E513" s="23" t="s">
        <v>2</v>
      </c>
      <c r="F513" s="23"/>
      <c r="G513" s="24">
        <f t="shared" si="374"/>
        <v>18752881.240000002</v>
      </c>
      <c r="H513" s="24">
        <f t="shared" si="374"/>
        <v>0</v>
      </c>
      <c r="I513" s="35">
        <f t="shared" si="374"/>
        <v>18752881.240000002</v>
      </c>
      <c r="J513" s="35">
        <f t="shared" si="375"/>
        <v>0</v>
      </c>
      <c r="K513" s="35">
        <f t="shared" si="375"/>
        <v>0</v>
      </c>
      <c r="L513" s="35">
        <f t="shared" si="375"/>
        <v>2544051.2400000002</v>
      </c>
      <c r="M513" s="35">
        <f t="shared" si="375"/>
        <v>0</v>
      </c>
      <c r="N513" s="35">
        <f t="shared" si="375"/>
        <v>2544051.2400000002</v>
      </c>
      <c r="O513" s="28">
        <f t="shared" si="375"/>
        <v>0</v>
      </c>
      <c r="P513" s="28">
        <f t="shared" si="375"/>
        <v>0</v>
      </c>
      <c r="Q513" s="28">
        <f t="shared" si="375"/>
        <v>0</v>
      </c>
      <c r="R513" s="28">
        <f t="shared" si="375"/>
        <v>0</v>
      </c>
      <c r="S513" s="28">
        <f t="shared" si="375"/>
        <v>0</v>
      </c>
      <c r="T513" s="28">
        <f t="shared" si="375"/>
        <v>0</v>
      </c>
      <c r="U513" s="28">
        <f t="shared" si="375"/>
        <v>0</v>
      </c>
      <c r="V513" s="28">
        <f t="shared" si="375"/>
        <v>0</v>
      </c>
      <c r="W513" s="28">
        <f t="shared" si="375"/>
        <v>0</v>
      </c>
      <c r="X513" s="28">
        <f t="shared" si="375"/>
        <v>0</v>
      </c>
      <c r="Y513" s="28">
        <f t="shared" si="375"/>
        <v>0</v>
      </c>
      <c r="Z513" s="28">
        <f t="shared" si="375"/>
        <v>0</v>
      </c>
      <c r="AA513" s="28">
        <f t="shared" si="375"/>
        <v>0</v>
      </c>
      <c r="AB513" s="28">
        <f t="shared" si="375"/>
        <v>0</v>
      </c>
    </row>
    <row r="514" spans="1:28" ht="63" outlineLevel="4">
      <c r="A514" s="2" t="s">
        <v>169</v>
      </c>
      <c r="B514" s="23" t="s">
        <v>166</v>
      </c>
      <c r="C514" s="23" t="s">
        <v>173</v>
      </c>
      <c r="D514" s="23" t="s">
        <v>170</v>
      </c>
      <c r="E514" s="23" t="s">
        <v>2</v>
      </c>
      <c r="F514" s="23"/>
      <c r="G514" s="24">
        <f>SUM(G515:G516)</f>
        <v>18752881.240000002</v>
      </c>
      <c r="H514" s="24">
        <f t="shared" ref="H514:AB514" si="376">SUM(H515:H516)</f>
        <v>0</v>
      </c>
      <c r="I514" s="24">
        <f t="shared" si="376"/>
        <v>18752881.240000002</v>
      </c>
      <c r="J514" s="24">
        <f t="shared" si="376"/>
        <v>0</v>
      </c>
      <c r="K514" s="24">
        <f t="shared" si="376"/>
        <v>0</v>
      </c>
      <c r="L514" s="24">
        <f t="shared" si="376"/>
        <v>2544051.2400000002</v>
      </c>
      <c r="M514" s="24">
        <f t="shared" si="376"/>
        <v>0</v>
      </c>
      <c r="N514" s="24">
        <f t="shared" si="376"/>
        <v>2544051.2400000002</v>
      </c>
      <c r="O514" s="24">
        <f t="shared" si="376"/>
        <v>0</v>
      </c>
      <c r="P514" s="24">
        <f t="shared" si="376"/>
        <v>0</v>
      </c>
      <c r="Q514" s="24">
        <f t="shared" si="376"/>
        <v>0</v>
      </c>
      <c r="R514" s="24">
        <f t="shared" si="376"/>
        <v>0</v>
      </c>
      <c r="S514" s="24">
        <f t="shared" si="376"/>
        <v>0</v>
      </c>
      <c r="T514" s="24">
        <f t="shared" si="376"/>
        <v>0</v>
      </c>
      <c r="U514" s="24">
        <f t="shared" si="376"/>
        <v>0</v>
      </c>
      <c r="V514" s="24">
        <f t="shared" si="376"/>
        <v>0</v>
      </c>
      <c r="W514" s="24">
        <f t="shared" si="376"/>
        <v>0</v>
      </c>
      <c r="X514" s="24">
        <f t="shared" si="376"/>
        <v>0</v>
      </c>
      <c r="Y514" s="24">
        <f t="shared" si="376"/>
        <v>0</v>
      </c>
      <c r="Z514" s="24">
        <f t="shared" si="376"/>
        <v>0</v>
      </c>
      <c r="AA514" s="24">
        <f t="shared" si="376"/>
        <v>0</v>
      </c>
      <c r="AB514" s="24">
        <f t="shared" si="376"/>
        <v>0</v>
      </c>
    </row>
    <row r="515" spans="1:28" outlineLevel="4">
      <c r="A515" s="2" t="s">
        <v>37</v>
      </c>
      <c r="B515" s="23" t="s">
        <v>166</v>
      </c>
      <c r="C515" s="23" t="s">
        <v>173</v>
      </c>
      <c r="D515" s="23" t="s">
        <v>170</v>
      </c>
      <c r="E515" s="23" t="s">
        <v>38</v>
      </c>
      <c r="F515" s="23">
        <v>25011327</v>
      </c>
      <c r="G515" s="24">
        <f>SUM(I515:K515)-H515</f>
        <v>2544051.2400000002</v>
      </c>
      <c r="H515" s="24"/>
      <c r="I515" s="35">
        <v>2544051.2400000002</v>
      </c>
      <c r="J515" s="8">
        <f>SUM(Q515)</f>
        <v>0</v>
      </c>
      <c r="K515" s="9">
        <f>SUM(S515+U515+W515+Y515+AA515)</f>
        <v>0</v>
      </c>
      <c r="L515" s="28">
        <f>SUM(N515:P515)-M515</f>
        <v>2544051.2400000002</v>
      </c>
      <c r="M515" s="37"/>
      <c r="N515" s="36">
        <v>2544051.2400000002</v>
      </c>
      <c r="O515" s="8">
        <f>SUM(R515)</f>
        <v>0</v>
      </c>
      <c r="P515" s="9">
        <f>SUM(T515+V515+X515+Z515+AB515)</f>
        <v>0</v>
      </c>
      <c r="Q515" s="28"/>
      <c r="R515" s="28"/>
      <c r="S515" s="28"/>
      <c r="T515" s="28"/>
      <c r="U515" s="28"/>
      <c r="V515" s="28"/>
      <c r="W515" s="28"/>
      <c r="X515" s="28"/>
      <c r="Y515" s="28"/>
      <c r="Z515" s="28"/>
      <c r="AA515" s="28"/>
      <c r="AB515" s="28"/>
    </row>
    <row r="516" spans="1:28" outlineLevel="5">
      <c r="A516" s="2" t="s">
        <v>37</v>
      </c>
      <c r="B516" s="23" t="s">
        <v>166</v>
      </c>
      <c r="C516" s="23" t="s">
        <v>173</v>
      </c>
      <c r="D516" s="23" t="s">
        <v>170</v>
      </c>
      <c r="E516" s="23" t="s">
        <v>38</v>
      </c>
      <c r="F516" s="23">
        <v>25011015</v>
      </c>
      <c r="G516" s="24">
        <f>SUM(I516:K516)-H516</f>
        <v>16208830</v>
      </c>
      <c r="H516" s="24"/>
      <c r="I516" s="35">
        <v>16208830</v>
      </c>
      <c r="J516" s="8">
        <f>SUM(Q516)</f>
        <v>0</v>
      </c>
      <c r="K516" s="9">
        <f>SUM(S516+U516+W516+Y516+AA516)</f>
        <v>0</v>
      </c>
      <c r="L516" s="28">
        <f>SUM(N516:P516)-M516</f>
        <v>0</v>
      </c>
      <c r="M516" s="37"/>
      <c r="N516" s="36">
        <v>0</v>
      </c>
      <c r="O516" s="8">
        <f>SUM(R516)</f>
        <v>0</v>
      </c>
      <c r="P516" s="9">
        <f>SUM(T516+V516+X516+Z516+AB516)</f>
        <v>0</v>
      </c>
      <c r="Q516" s="9"/>
      <c r="R516" s="9"/>
      <c r="S516" s="9"/>
      <c r="T516" s="9"/>
      <c r="U516" s="9"/>
      <c r="V516" s="9"/>
      <c r="W516" s="9"/>
      <c r="X516" s="9"/>
      <c r="Y516" s="9"/>
      <c r="Z516" s="9"/>
      <c r="AA516" s="9"/>
      <c r="AB516" s="9"/>
    </row>
    <row r="517" spans="1:28" s="7" customFormat="1" ht="31.5" outlineLevel="2">
      <c r="A517" s="6" t="s">
        <v>174</v>
      </c>
      <c r="B517" s="48" t="s">
        <v>166</v>
      </c>
      <c r="C517" s="48" t="s">
        <v>175</v>
      </c>
      <c r="D517" s="48" t="s">
        <v>2</v>
      </c>
      <c r="E517" s="48" t="s">
        <v>2</v>
      </c>
      <c r="F517" s="48"/>
      <c r="G517" s="49">
        <f t="shared" ref="G517:I519" si="377">SUM(G518)</f>
        <v>163000</v>
      </c>
      <c r="H517" s="49">
        <f t="shared" si="377"/>
        <v>0</v>
      </c>
      <c r="I517" s="50">
        <f t="shared" si="377"/>
        <v>163000</v>
      </c>
      <c r="J517" s="50">
        <f t="shared" ref="J517:AB519" si="378">SUM(J518)</f>
        <v>0</v>
      </c>
      <c r="K517" s="50">
        <f t="shared" si="378"/>
        <v>0</v>
      </c>
      <c r="L517" s="50">
        <f t="shared" si="378"/>
        <v>163000</v>
      </c>
      <c r="M517" s="50">
        <f t="shared" si="378"/>
        <v>0</v>
      </c>
      <c r="N517" s="50">
        <f t="shared" si="378"/>
        <v>163000</v>
      </c>
      <c r="O517" s="51">
        <f t="shared" si="378"/>
        <v>0</v>
      </c>
      <c r="P517" s="51">
        <f t="shared" si="378"/>
        <v>0</v>
      </c>
      <c r="Q517" s="51">
        <f t="shared" si="378"/>
        <v>0</v>
      </c>
      <c r="R517" s="51">
        <f t="shared" si="378"/>
        <v>0</v>
      </c>
      <c r="S517" s="51">
        <f t="shared" si="378"/>
        <v>0</v>
      </c>
      <c r="T517" s="51">
        <f t="shared" si="378"/>
        <v>0</v>
      </c>
      <c r="U517" s="51">
        <f t="shared" si="378"/>
        <v>0</v>
      </c>
      <c r="V517" s="51">
        <f t="shared" si="378"/>
        <v>0</v>
      </c>
      <c r="W517" s="51">
        <f t="shared" si="378"/>
        <v>0</v>
      </c>
      <c r="X517" s="51">
        <f t="shared" si="378"/>
        <v>0</v>
      </c>
      <c r="Y517" s="51">
        <f t="shared" si="378"/>
        <v>0</v>
      </c>
      <c r="Z517" s="51">
        <f t="shared" si="378"/>
        <v>0</v>
      </c>
      <c r="AA517" s="51">
        <f t="shared" si="378"/>
        <v>0</v>
      </c>
      <c r="AB517" s="51">
        <f t="shared" si="378"/>
        <v>0</v>
      </c>
    </row>
    <row r="518" spans="1:28" ht="47.25" outlineLevel="3">
      <c r="A518" s="2" t="s">
        <v>25</v>
      </c>
      <c r="B518" s="23" t="s">
        <v>166</v>
      </c>
      <c r="C518" s="23" t="s">
        <v>175</v>
      </c>
      <c r="D518" s="23" t="s">
        <v>26</v>
      </c>
      <c r="E518" s="23" t="s">
        <v>2</v>
      </c>
      <c r="F518" s="23"/>
      <c r="G518" s="24">
        <f t="shared" si="377"/>
        <v>163000</v>
      </c>
      <c r="H518" s="24">
        <f t="shared" si="377"/>
        <v>0</v>
      </c>
      <c r="I518" s="35">
        <f t="shared" si="377"/>
        <v>163000</v>
      </c>
      <c r="J518" s="35">
        <f t="shared" si="378"/>
        <v>0</v>
      </c>
      <c r="K518" s="35">
        <f t="shared" si="378"/>
        <v>0</v>
      </c>
      <c r="L518" s="35">
        <f t="shared" si="378"/>
        <v>163000</v>
      </c>
      <c r="M518" s="35">
        <f t="shared" si="378"/>
        <v>0</v>
      </c>
      <c r="N518" s="35">
        <f t="shared" si="378"/>
        <v>163000</v>
      </c>
      <c r="O518" s="28">
        <f t="shared" si="378"/>
        <v>0</v>
      </c>
      <c r="P518" s="28">
        <f t="shared" si="378"/>
        <v>0</v>
      </c>
      <c r="Q518" s="28">
        <f t="shared" si="378"/>
        <v>0</v>
      </c>
      <c r="R518" s="28">
        <f t="shared" si="378"/>
        <v>0</v>
      </c>
      <c r="S518" s="28">
        <f t="shared" si="378"/>
        <v>0</v>
      </c>
      <c r="T518" s="28">
        <f t="shared" si="378"/>
        <v>0</v>
      </c>
      <c r="U518" s="28">
        <f t="shared" si="378"/>
        <v>0</v>
      </c>
      <c r="V518" s="28">
        <f t="shared" si="378"/>
        <v>0</v>
      </c>
      <c r="W518" s="28">
        <f t="shared" si="378"/>
        <v>0</v>
      </c>
      <c r="X518" s="28">
        <f t="shared" si="378"/>
        <v>0</v>
      </c>
      <c r="Y518" s="28">
        <f t="shared" si="378"/>
        <v>0</v>
      </c>
      <c r="Z518" s="28">
        <f t="shared" si="378"/>
        <v>0</v>
      </c>
      <c r="AA518" s="28">
        <f t="shared" si="378"/>
        <v>0</v>
      </c>
      <c r="AB518" s="28">
        <f t="shared" si="378"/>
        <v>0</v>
      </c>
    </row>
    <row r="519" spans="1:28" ht="31.5" outlineLevel="4">
      <c r="A519" s="2" t="s">
        <v>27</v>
      </c>
      <c r="B519" s="23" t="s">
        <v>166</v>
      </c>
      <c r="C519" s="23" t="s">
        <v>175</v>
      </c>
      <c r="D519" s="23" t="s">
        <v>28</v>
      </c>
      <c r="E519" s="23" t="s">
        <v>2</v>
      </c>
      <c r="F519" s="23"/>
      <c r="G519" s="24">
        <f t="shared" si="377"/>
        <v>163000</v>
      </c>
      <c r="H519" s="24">
        <f t="shared" si="377"/>
        <v>0</v>
      </c>
      <c r="I519" s="35">
        <f t="shared" si="377"/>
        <v>163000</v>
      </c>
      <c r="J519" s="35">
        <f t="shared" si="378"/>
        <v>0</v>
      </c>
      <c r="K519" s="35">
        <f t="shared" si="378"/>
        <v>0</v>
      </c>
      <c r="L519" s="35">
        <f t="shared" si="378"/>
        <v>163000</v>
      </c>
      <c r="M519" s="35">
        <f t="shared" si="378"/>
        <v>0</v>
      </c>
      <c r="N519" s="35">
        <f t="shared" si="378"/>
        <v>163000</v>
      </c>
      <c r="O519" s="28">
        <f t="shared" si="378"/>
        <v>0</v>
      </c>
      <c r="P519" s="28">
        <f t="shared" si="378"/>
        <v>0</v>
      </c>
      <c r="Q519" s="28">
        <f t="shared" si="378"/>
        <v>0</v>
      </c>
      <c r="R519" s="28">
        <f t="shared" si="378"/>
        <v>0</v>
      </c>
      <c r="S519" s="28">
        <f t="shared" si="378"/>
        <v>0</v>
      </c>
      <c r="T519" s="28">
        <f t="shared" si="378"/>
        <v>0</v>
      </c>
      <c r="U519" s="28">
        <f t="shared" si="378"/>
        <v>0</v>
      </c>
      <c r="V519" s="28">
        <f t="shared" si="378"/>
        <v>0</v>
      </c>
      <c r="W519" s="28">
        <f t="shared" si="378"/>
        <v>0</v>
      </c>
      <c r="X519" s="28">
        <f t="shared" si="378"/>
        <v>0</v>
      </c>
      <c r="Y519" s="28">
        <f t="shared" si="378"/>
        <v>0</v>
      </c>
      <c r="Z519" s="28">
        <f t="shared" si="378"/>
        <v>0</v>
      </c>
      <c r="AA519" s="28">
        <f t="shared" si="378"/>
        <v>0</v>
      </c>
      <c r="AB519" s="28">
        <f t="shared" si="378"/>
        <v>0</v>
      </c>
    </row>
    <row r="520" spans="1:28" outlineLevel="5">
      <c r="A520" s="2" t="s">
        <v>37</v>
      </c>
      <c r="B520" s="23" t="s">
        <v>166</v>
      </c>
      <c r="C520" s="23" t="s">
        <v>175</v>
      </c>
      <c r="D520" s="23" t="s">
        <v>28</v>
      </c>
      <c r="E520" s="23" t="s">
        <v>38</v>
      </c>
      <c r="F520" s="23"/>
      <c r="G520" s="24">
        <f>SUM(I520:K520)-H520</f>
        <v>163000</v>
      </c>
      <c r="H520" s="24"/>
      <c r="I520" s="35">
        <v>163000</v>
      </c>
      <c r="J520" s="8">
        <f>SUM(Q520)</f>
        <v>0</v>
      </c>
      <c r="K520" s="9">
        <f>SUM(S520+U520+W520+Y520+AA520)</f>
        <v>0</v>
      </c>
      <c r="L520" s="28">
        <f>SUM(N520:P520)-M520</f>
        <v>163000</v>
      </c>
      <c r="M520" s="37"/>
      <c r="N520" s="36">
        <v>163000</v>
      </c>
      <c r="O520" s="8">
        <f>SUM(R520)</f>
        <v>0</v>
      </c>
      <c r="P520" s="9">
        <f>SUM(T520+V520+X520+Z520+AB520)</f>
        <v>0</v>
      </c>
      <c r="Q520" s="9"/>
      <c r="R520" s="9"/>
      <c r="S520" s="9"/>
      <c r="T520" s="9"/>
      <c r="U520" s="9"/>
      <c r="V520" s="9"/>
      <c r="W520" s="9"/>
      <c r="X520" s="9"/>
      <c r="Y520" s="9"/>
      <c r="Z520" s="9"/>
      <c r="AA520" s="9"/>
      <c r="AB520" s="9"/>
    </row>
    <row r="521" spans="1:28" s="7" customFormat="1" ht="47.25" outlineLevel="2">
      <c r="A521" s="6" t="s">
        <v>176</v>
      </c>
      <c r="B521" s="48" t="s">
        <v>166</v>
      </c>
      <c r="C521" s="48" t="s">
        <v>177</v>
      </c>
      <c r="D521" s="48" t="s">
        <v>2</v>
      </c>
      <c r="E521" s="48" t="s">
        <v>2</v>
      </c>
      <c r="F521" s="48"/>
      <c r="G521" s="49">
        <f t="shared" ref="G521:AB521" si="379">SUM(G522+G525)</f>
        <v>830137.8600000001</v>
      </c>
      <c r="H521" s="49">
        <f t="shared" si="379"/>
        <v>0</v>
      </c>
      <c r="I521" s="50">
        <f t="shared" si="379"/>
        <v>830137.8600000001</v>
      </c>
      <c r="J521" s="50">
        <f t="shared" si="379"/>
        <v>0</v>
      </c>
      <c r="K521" s="50">
        <f t="shared" si="379"/>
        <v>0</v>
      </c>
      <c r="L521" s="50">
        <f t="shared" si="379"/>
        <v>760521.01</v>
      </c>
      <c r="M521" s="50">
        <f t="shared" si="379"/>
        <v>0</v>
      </c>
      <c r="N521" s="50">
        <f t="shared" si="379"/>
        <v>760521.01</v>
      </c>
      <c r="O521" s="51">
        <f t="shared" si="379"/>
        <v>0</v>
      </c>
      <c r="P521" s="51">
        <f t="shared" si="379"/>
        <v>0</v>
      </c>
      <c r="Q521" s="51">
        <f t="shared" si="379"/>
        <v>0</v>
      </c>
      <c r="R521" s="51">
        <f t="shared" si="379"/>
        <v>0</v>
      </c>
      <c r="S521" s="51">
        <f t="shared" si="379"/>
        <v>0</v>
      </c>
      <c r="T521" s="51">
        <f t="shared" si="379"/>
        <v>0</v>
      </c>
      <c r="U521" s="51">
        <f t="shared" si="379"/>
        <v>0</v>
      </c>
      <c r="V521" s="51">
        <f t="shared" si="379"/>
        <v>0</v>
      </c>
      <c r="W521" s="51">
        <f t="shared" si="379"/>
        <v>0</v>
      </c>
      <c r="X521" s="51">
        <f t="shared" si="379"/>
        <v>0</v>
      </c>
      <c r="Y521" s="51">
        <f t="shared" si="379"/>
        <v>0</v>
      </c>
      <c r="Z521" s="51">
        <f t="shared" si="379"/>
        <v>0</v>
      </c>
      <c r="AA521" s="51">
        <f t="shared" si="379"/>
        <v>0</v>
      </c>
      <c r="AB521" s="51">
        <f t="shared" si="379"/>
        <v>0</v>
      </c>
    </row>
    <row r="522" spans="1:28" ht="47.25" outlineLevel="3">
      <c r="A522" s="2" t="s">
        <v>25</v>
      </c>
      <c r="B522" s="23" t="s">
        <v>166</v>
      </c>
      <c r="C522" s="23" t="s">
        <v>177</v>
      </c>
      <c r="D522" s="23" t="s">
        <v>26</v>
      </c>
      <c r="E522" s="23" t="s">
        <v>2</v>
      </c>
      <c r="F522" s="23"/>
      <c r="G522" s="24">
        <f>SUM(G523)</f>
        <v>238243.05</v>
      </c>
      <c r="H522" s="24">
        <f>SUM(H523)</f>
        <v>0</v>
      </c>
      <c r="I522" s="35">
        <f>SUM(I523)</f>
        <v>238243.05</v>
      </c>
      <c r="J522" s="35">
        <f t="shared" ref="J522:AB522" si="380">SUM(J523)</f>
        <v>0</v>
      </c>
      <c r="K522" s="35">
        <f t="shared" si="380"/>
        <v>0</v>
      </c>
      <c r="L522" s="35">
        <f t="shared" si="380"/>
        <v>238243.05</v>
      </c>
      <c r="M522" s="35">
        <f t="shared" si="380"/>
        <v>0</v>
      </c>
      <c r="N522" s="35">
        <f t="shared" si="380"/>
        <v>238243.05</v>
      </c>
      <c r="O522" s="28">
        <f t="shared" si="380"/>
        <v>0</v>
      </c>
      <c r="P522" s="28">
        <f t="shared" si="380"/>
        <v>0</v>
      </c>
      <c r="Q522" s="28">
        <f t="shared" si="380"/>
        <v>0</v>
      </c>
      <c r="R522" s="28">
        <f t="shared" si="380"/>
        <v>0</v>
      </c>
      <c r="S522" s="28">
        <f t="shared" si="380"/>
        <v>0</v>
      </c>
      <c r="T522" s="28">
        <f t="shared" si="380"/>
        <v>0</v>
      </c>
      <c r="U522" s="28">
        <f t="shared" si="380"/>
        <v>0</v>
      </c>
      <c r="V522" s="28">
        <f t="shared" si="380"/>
        <v>0</v>
      </c>
      <c r="W522" s="28">
        <f t="shared" si="380"/>
        <v>0</v>
      </c>
      <c r="X522" s="28">
        <f t="shared" si="380"/>
        <v>0</v>
      </c>
      <c r="Y522" s="28">
        <f t="shared" si="380"/>
        <v>0</v>
      </c>
      <c r="Z522" s="28">
        <f t="shared" si="380"/>
        <v>0</v>
      </c>
      <c r="AA522" s="28">
        <f t="shared" si="380"/>
        <v>0</v>
      </c>
      <c r="AB522" s="28">
        <f t="shared" si="380"/>
        <v>0</v>
      </c>
    </row>
    <row r="523" spans="1:28" ht="31.5" outlineLevel="4">
      <c r="A523" s="2" t="s">
        <v>27</v>
      </c>
      <c r="B523" s="23" t="s">
        <v>166</v>
      </c>
      <c r="C523" s="23" t="s">
        <v>177</v>
      </c>
      <c r="D523" s="23" t="s">
        <v>28</v>
      </c>
      <c r="E523" s="23" t="s">
        <v>2</v>
      </c>
      <c r="F523" s="23"/>
      <c r="G523" s="24">
        <f t="shared" ref="G523:AB523" si="381">SUM(G524:G524)</f>
        <v>238243.05</v>
      </c>
      <c r="H523" s="24">
        <f t="shared" si="381"/>
        <v>0</v>
      </c>
      <c r="I523" s="35">
        <f t="shared" si="381"/>
        <v>238243.05</v>
      </c>
      <c r="J523" s="35">
        <f t="shared" si="381"/>
        <v>0</v>
      </c>
      <c r="K523" s="35">
        <f t="shared" si="381"/>
        <v>0</v>
      </c>
      <c r="L523" s="35">
        <f t="shared" si="381"/>
        <v>238243.05</v>
      </c>
      <c r="M523" s="35">
        <f t="shared" si="381"/>
        <v>0</v>
      </c>
      <c r="N523" s="35">
        <f t="shared" si="381"/>
        <v>238243.05</v>
      </c>
      <c r="O523" s="28">
        <f t="shared" si="381"/>
        <v>0</v>
      </c>
      <c r="P523" s="28">
        <f t="shared" si="381"/>
        <v>0</v>
      </c>
      <c r="Q523" s="28">
        <f t="shared" si="381"/>
        <v>0</v>
      </c>
      <c r="R523" s="28">
        <f t="shared" si="381"/>
        <v>0</v>
      </c>
      <c r="S523" s="28">
        <f t="shared" si="381"/>
        <v>0</v>
      </c>
      <c r="T523" s="28">
        <f t="shared" si="381"/>
        <v>0</v>
      </c>
      <c r="U523" s="28">
        <f t="shared" si="381"/>
        <v>0</v>
      </c>
      <c r="V523" s="28">
        <f t="shared" si="381"/>
        <v>0</v>
      </c>
      <c r="W523" s="28">
        <f t="shared" si="381"/>
        <v>0</v>
      </c>
      <c r="X523" s="28">
        <f t="shared" si="381"/>
        <v>0</v>
      </c>
      <c r="Y523" s="28">
        <f t="shared" si="381"/>
        <v>0</v>
      </c>
      <c r="Z523" s="28">
        <f t="shared" si="381"/>
        <v>0</v>
      </c>
      <c r="AA523" s="28">
        <f t="shared" si="381"/>
        <v>0</v>
      </c>
      <c r="AB523" s="28">
        <f t="shared" si="381"/>
        <v>0</v>
      </c>
    </row>
    <row r="524" spans="1:28" ht="31.5" outlineLevel="5">
      <c r="A524" s="2" t="s">
        <v>71</v>
      </c>
      <c r="B524" s="23" t="s">
        <v>166</v>
      </c>
      <c r="C524" s="23" t="s">
        <v>177</v>
      </c>
      <c r="D524" s="23" t="s">
        <v>28</v>
      </c>
      <c r="E524" s="23" t="s">
        <v>72</v>
      </c>
      <c r="F524" s="23"/>
      <c r="G524" s="24">
        <f>SUM(I524:K524)-H524</f>
        <v>238243.05</v>
      </c>
      <c r="H524" s="24"/>
      <c r="I524" s="35">
        <v>238243.05</v>
      </c>
      <c r="J524" s="8">
        <f>SUM(Q524)</f>
        <v>0</v>
      </c>
      <c r="K524" s="9">
        <f>SUM(S524+U524+W524+Y524+AA524)</f>
        <v>0</v>
      </c>
      <c r="L524" s="28">
        <f>SUM(N524:P524)-M524</f>
        <v>238243.05</v>
      </c>
      <c r="M524" s="37"/>
      <c r="N524" s="36">
        <v>238243.05</v>
      </c>
      <c r="O524" s="8">
        <f>SUM(R524)</f>
        <v>0</v>
      </c>
      <c r="P524" s="9">
        <f>SUM(T524+V524+X524+Z524+AB524)</f>
        <v>0</v>
      </c>
      <c r="Q524" s="9"/>
      <c r="R524" s="9"/>
      <c r="S524" s="9"/>
      <c r="T524" s="9"/>
      <c r="U524" s="9"/>
      <c r="V524" s="9"/>
      <c r="W524" s="9"/>
      <c r="X524" s="9"/>
      <c r="Y524" s="9"/>
      <c r="Z524" s="9"/>
      <c r="AA524" s="9"/>
      <c r="AB524" s="9"/>
    </row>
    <row r="525" spans="1:28" ht="47.25" outlineLevel="3">
      <c r="A525" s="2" t="s">
        <v>95</v>
      </c>
      <c r="B525" s="23" t="s">
        <v>166</v>
      </c>
      <c r="C525" s="23" t="s">
        <v>177</v>
      </c>
      <c r="D525" s="23" t="s">
        <v>96</v>
      </c>
      <c r="E525" s="23" t="s">
        <v>2</v>
      </c>
      <c r="F525" s="23"/>
      <c r="G525" s="24">
        <f t="shared" ref="G525:I526" si="382">SUM(G526)</f>
        <v>591894.81000000006</v>
      </c>
      <c r="H525" s="24">
        <f t="shared" si="382"/>
        <v>0</v>
      </c>
      <c r="I525" s="35">
        <f t="shared" si="382"/>
        <v>591894.81000000006</v>
      </c>
      <c r="J525" s="35">
        <f t="shared" ref="J525:S526" si="383">SUM(J526)</f>
        <v>0</v>
      </c>
      <c r="K525" s="35">
        <f t="shared" si="383"/>
        <v>0</v>
      </c>
      <c r="L525" s="35">
        <f t="shared" si="383"/>
        <v>522277.96</v>
      </c>
      <c r="M525" s="35">
        <f t="shared" si="383"/>
        <v>0</v>
      </c>
      <c r="N525" s="35">
        <f t="shared" si="383"/>
        <v>522277.96</v>
      </c>
      <c r="O525" s="28">
        <f t="shared" si="383"/>
        <v>0</v>
      </c>
      <c r="P525" s="28">
        <f t="shared" si="383"/>
        <v>0</v>
      </c>
      <c r="Q525" s="28">
        <f t="shared" si="383"/>
        <v>0</v>
      </c>
      <c r="R525" s="28">
        <f t="shared" si="383"/>
        <v>0</v>
      </c>
      <c r="S525" s="28">
        <f t="shared" si="383"/>
        <v>0</v>
      </c>
      <c r="T525" s="28">
        <f t="shared" ref="T525:AB526" si="384">SUM(T526)</f>
        <v>0</v>
      </c>
      <c r="U525" s="28">
        <f t="shared" si="384"/>
        <v>0</v>
      </c>
      <c r="V525" s="28">
        <f t="shared" si="384"/>
        <v>0</v>
      </c>
      <c r="W525" s="28">
        <f t="shared" si="384"/>
        <v>0</v>
      </c>
      <c r="X525" s="28">
        <f t="shared" si="384"/>
        <v>0</v>
      </c>
      <c r="Y525" s="28">
        <f t="shared" si="384"/>
        <v>0</v>
      </c>
      <c r="Z525" s="28">
        <f t="shared" si="384"/>
        <v>0</v>
      </c>
      <c r="AA525" s="28">
        <f t="shared" si="384"/>
        <v>0</v>
      </c>
      <c r="AB525" s="28">
        <f t="shared" si="384"/>
        <v>0</v>
      </c>
    </row>
    <row r="526" spans="1:28" ht="63" outlineLevel="4">
      <c r="A526" s="2" t="s">
        <v>169</v>
      </c>
      <c r="B526" s="23" t="s">
        <v>166</v>
      </c>
      <c r="C526" s="23" t="s">
        <v>177</v>
      </c>
      <c r="D526" s="23" t="s">
        <v>170</v>
      </c>
      <c r="E526" s="23" t="s">
        <v>2</v>
      </c>
      <c r="F526" s="23"/>
      <c r="G526" s="24">
        <f t="shared" si="382"/>
        <v>591894.81000000006</v>
      </c>
      <c r="H526" s="24">
        <f t="shared" si="382"/>
        <v>0</v>
      </c>
      <c r="I526" s="35">
        <f t="shared" si="382"/>
        <v>591894.81000000006</v>
      </c>
      <c r="J526" s="35">
        <f t="shared" si="383"/>
        <v>0</v>
      </c>
      <c r="K526" s="35">
        <f t="shared" si="383"/>
        <v>0</v>
      </c>
      <c r="L526" s="35">
        <f t="shared" si="383"/>
        <v>522277.96</v>
      </c>
      <c r="M526" s="35">
        <f t="shared" si="383"/>
        <v>0</v>
      </c>
      <c r="N526" s="35">
        <f t="shared" si="383"/>
        <v>522277.96</v>
      </c>
      <c r="O526" s="28">
        <f t="shared" si="383"/>
        <v>0</v>
      </c>
      <c r="P526" s="28">
        <f t="shared" si="383"/>
        <v>0</v>
      </c>
      <c r="Q526" s="28">
        <f t="shared" si="383"/>
        <v>0</v>
      </c>
      <c r="R526" s="28">
        <f t="shared" si="383"/>
        <v>0</v>
      </c>
      <c r="S526" s="28">
        <f t="shared" si="383"/>
        <v>0</v>
      </c>
      <c r="T526" s="28">
        <f t="shared" si="384"/>
        <v>0</v>
      </c>
      <c r="U526" s="28">
        <f t="shared" si="384"/>
        <v>0</v>
      </c>
      <c r="V526" s="28">
        <f t="shared" si="384"/>
        <v>0</v>
      </c>
      <c r="W526" s="28">
        <f t="shared" si="384"/>
        <v>0</v>
      </c>
      <c r="X526" s="28">
        <f t="shared" si="384"/>
        <v>0</v>
      </c>
      <c r="Y526" s="28">
        <f t="shared" si="384"/>
        <v>0</v>
      </c>
      <c r="Z526" s="28">
        <f t="shared" si="384"/>
        <v>0</v>
      </c>
      <c r="AA526" s="28">
        <f t="shared" si="384"/>
        <v>0</v>
      </c>
      <c r="AB526" s="28">
        <f t="shared" si="384"/>
        <v>0</v>
      </c>
    </row>
    <row r="527" spans="1:28" ht="31.5" outlineLevel="5">
      <c r="A527" s="2" t="s">
        <v>55</v>
      </c>
      <c r="B527" s="23" t="s">
        <v>166</v>
      </c>
      <c r="C527" s="23" t="s">
        <v>177</v>
      </c>
      <c r="D527" s="23" t="s">
        <v>170</v>
      </c>
      <c r="E527" s="23" t="s">
        <v>56</v>
      </c>
      <c r="F527" s="23"/>
      <c r="G527" s="24">
        <f>SUM(I527:K527)-H527</f>
        <v>591894.81000000006</v>
      </c>
      <c r="H527" s="24"/>
      <c r="I527" s="35">
        <v>591894.81000000006</v>
      </c>
      <c r="J527" s="8">
        <f>SUM(Q527)</f>
        <v>0</v>
      </c>
      <c r="K527" s="9">
        <f>SUM(S527+U527+W527+Y527+AA527)</f>
        <v>0</v>
      </c>
      <c r="L527" s="28">
        <f>SUM(N527:P527)-M527</f>
        <v>522277.96</v>
      </c>
      <c r="M527" s="37"/>
      <c r="N527" s="36">
        <v>522277.96</v>
      </c>
      <c r="O527" s="8">
        <f>SUM(R527)</f>
        <v>0</v>
      </c>
      <c r="P527" s="9">
        <f>SUM(T527+V527+X527+Z527+AB527)</f>
        <v>0</v>
      </c>
      <c r="Q527" s="9"/>
      <c r="R527" s="9"/>
      <c r="S527" s="9"/>
      <c r="T527" s="9"/>
      <c r="U527" s="9"/>
      <c r="V527" s="9"/>
      <c r="W527" s="9"/>
      <c r="X527" s="9"/>
      <c r="Y527" s="9"/>
      <c r="Z527" s="9"/>
      <c r="AA527" s="9"/>
      <c r="AB527" s="9"/>
    </row>
    <row r="528" spans="1:28" s="7" customFormat="1" ht="47.25" outlineLevel="5">
      <c r="A528" s="31" t="s">
        <v>880</v>
      </c>
      <c r="B528" s="48" t="s">
        <v>166</v>
      </c>
      <c r="C528" s="65" t="s">
        <v>879</v>
      </c>
      <c r="D528" s="48" t="s">
        <v>2</v>
      </c>
      <c r="E528" s="48" t="s">
        <v>2</v>
      </c>
      <c r="F528" s="65"/>
      <c r="G528" s="51">
        <f>SUM(G529)</f>
        <v>26521120</v>
      </c>
      <c r="H528" s="51">
        <f t="shared" ref="H528:AB530" si="385">SUM(H529)</f>
        <v>0</v>
      </c>
      <c r="I528" s="51">
        <f t="shared" si="385"/>
        <v>0</v>
      </c>
      <c r="J528" s="51">
        <f t="shared" si="385"/>
        <v>26521120</v>
      </c>
      <c r="K528" s="51">
        <f t="shared" si="385"/>
        <v>0</v>
      </c>
      <c r="L528" s="51">
        <f t="shared" si="385"/>
        <v>24201499.399999999</v>
      </c>
      <c r="M528" s="51">
        <f t="shared" si="385"/>
        <v>0</v>
      </c>
      <c r="N528" s="51">
        <f t="shared" si="385"/>
        <v>0</v>
      </c>
      <c r="O528" s="51">
        <f t="shared" si="385"/>
        <v>24201499.399999999</v>
      </c>
      <c r="P528" s="51">
        <f t="shared" si="385"/>
        <v>0</v>
      </c>
      <c r="Q528" s="51">
        <f t="shared" si="385"/>
        <v>26521120</v>
      </c>
      <c r="R528" s="51">
        <f t="shared" si="385"/>
        <v>24201499.399999999</v>
      </c>
      <c r="S528" s="51">
        <f t="shared" si="385"/>
        <v>0</v>
      </c>
      <c r="T528" s="51">
        <f t="shared" si="385"/>
        <v>0</v>
      </c>
      <c r="U528" s="51">
        <f t="shared" si="385"/>
        <v>0</v>
      </c>
      <c r="V528" s="51">
        <f t="shared" si="385"/>
        <v>0</v>
      </c>
      <c r="W528" s="51">
        <f t="shared" si="385"/>
        <v>0</v>
      </c>
      <c r="X528" s="51">
        <f t="shared" si="385"/>
        <v>0</v>
      </c>
      <c r="Y528" s="51">
        <f t="shared" si="385"/>
        <v>0</v>
      </c>
      <c r="Z528" s="51">
        <f t="shared" si="385"/>
        <v>0</v>
      </c>
      <c r="AA528" s="51">
        <f t="shared" si="385"/>
        <v>0</v>
      </c>
      <c r="AB528" s="51">
        <f t="shared" si="385"/>
        <v>0</v>
      </c>
    </row>
    <row r="529" spans="1:28" ht="47.25" outlineLevel="5">
      <c r="A529" s="2" t="s">
        <v>95</v>
      </c>
      <c r="B529" s="23" t="s">
        <v>166</v>
      </c>
      <c r="C529" s="64" t="s">
        <v>879</v>
      </c>
      <c r="D529" s="23" t="s">
        <v>96</v>
      </c>
      <c r="E529" s="23" t="s">
        <v>2</v>
      </c>
      <c r="F529" s="64"/>
      <c r="G529" s="28">
        <f>SUM(G530)</f>
        <v>26521120</v>
      </c>
      <c r="H529" s="28">
        <f t="shared" si="385"/>
        <v>0</v>
      </c>
      <c r="I529" s="28">
        <f t="shared" si="385"/>
        <v>0</v>
      </c>
      <c r="J529" s="28">
        <f t="shared" si="385"/>
        <v>26521120</v>
      </c>
      <c r="K529" s="28">
        <f t="shared" si="385"/>
        <v>0</v>
      </c>
      <c r="L529" s="28">
        <f t="shared" si="385"/>
        <v>24201499.399999999</v>
      </c>
      <c r="M529" s="28">
        <f t="shared" si="385"/>
        <v>0</v>
      </c>
      <c r="N529" s="28">
        <f t="shared" si="385"/>
        <v>0</v>
      </c>
      <c r="O529" s="28">
        <f t="shared" si="385"/>
        <v>24201499.399999999</v>
      </c>
      <c r="P529" s="28">
        <f t="shared" si="385"/>
        <v>0</v>
      </c>
      <c r="Q529" s="28">
        <f t="shared" si="385"/>
        <v>26521120</v>
      </c>
      <c r="R529" s="28">
        <f t="shared" si="385"/>
        <v>24201499.399999999</v>
      </c>
      <c r="S529" s="28">
        <f t="shared" si="385"/>
        <v>0</v>
      </c>
      <c r="T529" s="28">
        <f t="shared" si="385"/>
        <v>0</v>
      </c>
      <c r="U529" s="28">
        <f t="shared" si="385"/>
        <v>0</v>
      </c>
      <c r="V529" s="28">
        <f t="shared" si="385"/>
        <v>0</v>
      </c>
      <c r="W529" s="28">
        <f t="shared" si="385"/>
        <v>0</v>
      </c>
      <c r="X529" s="28">
        <f t="shared" si="385"/>
        <v>0</v>
      </c>
      <c r="Y529" s="28">
        <f t="shared" si="385"/>
        <v>0</v>
      </c>
      <c r="Z529" s="28">
        <f t="shared" si="385"/>
        <v>0</v>
      </c>
      <c r="AA529" s="28">
        <f t="shared" si="385"/>
        <v>0</v>
      </c>
      <c r="AB529" s="28">
        <f t="shared" si="385"/>
        <v>0</v>
      </c>
    </row>
    <row r="530" spans="1:28" ht="47.25" outlineLevel="5">
      <c r="A530" s="317" t="s">
        <v>881</v>
      </c>
      <c r="B530" s="61" t="s">
        <v>166</v>
      </c>
      <c r="C530" s="321" t="s">
        <v>879</v>
      </c>
      <c r="D530" s="321">
        <v>415</v>
      </c>
      <c r="E530" s="61" t="s">
        <v>2</v>
      </c>
      <c r="F530" s="321"/>
      <c r="G530" s="26">
        <f>SUM(G531)</f>
        <v>26521120</v>
      </c>
      <c r="H530" s="26">
        <f t="shared" si="385"/>
        <v>0</v>
      </c>
      <c r="I530" s="26">
        <f t="shared" si="385"/>
        <v>0</v>
      </c>
      <c r="J530" s="26">
        <f t="shared" si="385"/>
        <v>26521120</v>
      </c>
      <c r="K530" s="28">
        <f t="shared" si="385"/>
        <v>0</v>
      </c>
      <c r="L530" s="28">
        <f t="shared" si="385"/>
        <v>24201499.399999999</v>
      </c>
      <c r="M530" s="28">
        <f t="shared" si="385"/>
        <v>0</v>
      </c>
      <c r="N530" s="28">
        <f t="shared" si="385"/>
        <v>0</v>
      </c>
      <c r="O530" s="28">
        <f t="shared" si="385"/>
        <v>24201499.399999999</v>
      </c>
      <c r="P530" s="28">
        <f t="shared" si="385"/>
        <v>0</v>
      </c>
      <c r="Q530" s="28">
        <f t="shared" si="385"/>
        <v>26521120</v>
      </c>
      <c r="R530" s="28">
        <f t="shared" si="385"/>
        <v>24201499.399999999</v>
      </c>
      <c r="S530" s="28">
        <f t="shared" si="385"/>
        <v>0</v>
      </c>
      <c r="T530" s="28">
        <f t="shared" si="385"/>
        <v>0</v>
      </c>
      <c r="U530" s="28">
        <f t="shared" si="385"/>
        <v>0</v>
      </c>
      <c r="V530" s="28">
        <f t="shared" si="385"/>
        <v>0</v>
      </c>
      <c r="W530" s="28">
        <f t="shared" si="385"/>
        <v>0</v>
      </c>
      <c r="X530" s="28">
        <f t="shared" si="385"/>
        <v>0</v>
      </c>
      <c r="Y530" s="28">
        <f t="shared" si="385"/>
        <v>0</v>
      </c>
      <c r="Z530" s="28">
        <f t="shared" si="385"/>
        <v>0</v>
      </c>
      <c r="AA530" s="28">
        <f t="shared" si="385"/>
        <v>0</v>
      </c>
      <c r="AB530" s="28">
        <f t="shared" si="385"/>
        <v>0</v>
      </c>
    </row>
    <row r="531" spans="1:28" ht="31.5" outlineLevel="5">
      <c r="A531" s="315" t="s">
        <v>55</v>
      </c>
      <c r="B531" s="64" t="s">
        <v>166</v>
      </c>
      <c r="C531" s="64" t="s">
        <v>879</v>
      </c>
      <c r="D531" s="64">
        <v>415</v>
      </c>
      <c r="E531" s="64">
        <v>310</v>
      </c>
      <c r="F531" s="64">
        <v>25004214</v>
      </c>
      <c r="G531" s="28">
        <f>SUM(I531:K531)-H531</f>
        <v>26521120</v>
      </c>
      <c r="H531" s="28"/>
      <c r="I531" s="28"/>
      <c r="J531" s="8">
        <f>SUM(Q531)</f>
        <v>26521120</v>
      </c>
      <c r="K531" s="9">
        <f>SUM(S531+U531+W531+Y531+AA531)</f>
        <v>0</v>
      </c>
      <c r="L531" s="28">
        <f>SUM(N531:P531)-M531</f>
        <v>24201499.399999999</v>
      </c>
      <c r="M531" s="37"/>
      <c r="N531" s="28"/>
      <c r="O531" s="8">
        <f>SUM(R531)</f>
        <v>24201499.399999999</v>
      </c>
      <c r="P531" s="9">
        <f>SUM(T531+V531+X531+Z531+AB531)</f>
        <v>0</v>
      </c>
      <c r="Q531" s="52">
        <v>26521120</v>
      </c>
      <c r="R531" s="52">
        <v>24201499.399999999</v>
      </c>
      <c r="S531" s="9"/>
      <c r="T531" s="9"/>
      <c r="U531" s="9"/>
      <c r="V531" s="9"/>
      <c r="W531" s="9"/>
      <c r="X531" s="9"/>
      <c r="Y531" s="9"/>
      <c r="Z531" s="9"/>
      <c r="AA531" s="9"/>
      <c r="AB531" s="9"/>
    </row>
    <row r="532" spans="1:28" ht="31.5" outlineLevel="5">
      <c r="A532" s="318" t="s">
        <v>715</v>
      </c>
      <c r="B532" s="243" t="s">
        <v>166</v>
      </c>
      <c r="C532" s="319" t="s">
        <v>716</v>
      </c>
      <c r="D532" s="243" t="s">
        <v>2</v>
      </c>
      <c r="E532" s="243" t="s">
        <v>2</v>
      </c>
      <c r="F532" s="110"/>
      <c r="G532" s="96">
        <f>SUM(G533)</f>
        <v>146000</v>
      </c>
      <c r="H532" s="96">
        <f t="shared" ref="H532:AB534" si="386">SUM(H533)</f>
        <v>0</v>
      </c>
      <c r="I532" s="96">
        <f t="shared" si="386"/>
        <v>0</v>
      </c>
      <c r="J532" s="96">
        <f t="shared" si="386"/>
        <v>146000</v>
      </c>
      <c r="K532" s="96">
        <f t="shared" si="386"/>
        <v>0</v>
      </c>
      <c r="L532" s="96">
        <f t="shared" si="386"/>
        <v>146000</v>
      </c>
      <c r="M532" s="96">
        <f t="shared" si="386"/>
        <v>0</v>
      </c>
      <c r="N532" s="96">
        <f t="shared" si="386"/>
        <v>0</v>
      </c>
      <c r="O532" s="96">
        <f t="shared" si="386"/>
        <v>146000</v>
      </c>
      <c r="P532" s="96">
        <f t="shared" si="386"/>
        <v>0</v>
      </c>
      <c r="Q532" s="96">
        <f t="shared" si="386"/>
        <v>146000</v>
      </c>
      <c r="R532" s="96">
        <f t="shared" si="386"/>
        <v>146000</v>
      </c>
      <c r="S532" s="96">
        <f t="shared" si="386"/>
        <v>0</v>
      </c>
      <c r="T532" s="96">
        <f t="shared" si="386"/>
        <v>0</v>
      </c>
      <c r="U532" s="96">
        <f t="shared" si="386"/>
        <v>0</v>
      </c>
      <c r="V532" s="96">
        <f t="shared" si="386"/>
        <v>0</v>
      </c>
      <c r="W532" s="96">
        <f t="shared" si="386"/>
        <v>0</v>
      </c>
      <c r="X532" s="96">
        <f t="shared" si="386"/>
        <v>0</v>
      </c>
      <c r="Y532" s="96">
        <f t="shared" si="386"/>
        <v>0</v>
      </c>
      <c r="Z532" s="96">
        <f t="shared" si="386"/>
        <v>0</v>
      </c>
      <c r="AA532" s="96">
        <f t="shared" si="386"/>
        <v>0</v>
      </c>
      <c r="AB532" s="96">
        <f t="shared" si="386"/>
        <v>0</v>
      </c>
    </row>
    <row r="533" spans="1:28" ht="47.25" outlineLevel="5">
      <c r="A533" s="12" t="s">
        <v>410</v>
      </c>
      <c r="B533" s="22" t="s">
        <v>166</v>
      </c>
      <c r="C533" s="85" t="s">
        <v>716</v>
      </c>
      <c r="D533" s="22" t="s">
        <v>26</v>
      </c>
      <c r="E533" s="22" t="s">
        <v>2</v>
      </c>
      <c r="F533" s="64"/>
      <c r="G533" s="28">
        <f>SUM(G534)</f>
        <v>146000</v>
      </c>
      <c r="H533" s="28">
        <f t="shared" si="386"/>
        <v>0</v>
      </c>
      <c r="I533" s="28">
        <f t="shared" si="386"/>
        <v>0</v>
      </c>
      <c r="J533" s="28">
        <f t="shared" si="386"/>
        <v>146000</v>
      </c>
      <c r="K533" s="28">
        <f t="shared" si="386"/>
        <v>0</v>
      </c>
      <c r="L533" s="28">
        <f t="shared" si="386"/>
        <v>146000</v>
      </c>
      <c r="M533" s="28">
        <f t="shared" si="386"/>
        <v>0</v>
      </c>
      <c r="N533" s="28">
        <f t="shared" si="386"/>
        <v>0</v>
      </c>
      <c r="O533" s="28">
        <f t="shared" si="386"/>
        <v>146000</v>
      </c>
      <c r="P533" s="28">
        <f t="shared" si="386"/>
        <v>0</v>
      </c>
      <c r="Q533" s="28">
        <f t="shared" si="386"/>
        <v>146000</v>
      </c>
      <c r="R533" s="28">
        <f t="shared" si="386"/>
        <v>146000</v>
      </c>
      <c r="S533" s="28">
        <f t="shared" si="386"/>
        <v>0</v>
      </c>
      <c r="T533" s="28">
        <f t="shared" si="386"/>
        <v>0</v>
      </c>
      <c r="U533" s="28">
        <f t="shared" si="386"/>
        <v>0</v>
      </c>
      <c r="V533" s="28">
        <f t="shared" si="386"/>
        <v>0</v>
      </c>
      <c r="W533" s="28">
        <f t="shared" si="386"/>
        <v>0</v>
      </c>
      <c r="X533" s="28">
        <f t="shared" si="386"/>
        <v>0</v>
      </c>
      <c r="Y533" s="28">
        <f t="shared" si="386"/>
        <v>0</v>
      </c>
      <c r="Z533" s="28">
        <f t="shared" si="386"/>
        <v>0</v>
      </c>
      <c r="AA533" s="28">
        <f t="shared" si="386"/>
        <v>0</v>
      </c>
      <c r="AB533" s="28">
        <f t="shared" si="386"/>
        <v>0</v>
      </c>
    </row>
    <row r="534" spans="1:28" ht="31.5" outlineLevel="5">
      <c r="A534" s="12" t="s">
        <v>411</v>
      </c>
      <c r="B534" s="22" t="s">
        <v>166</v>
      </c>
      <c r="C534" s="85" t="s">
        <v>716</v>
      </c>
      <c r="D534" s="22" t="s">
        <v>28</v>
      </c>
      <c r="E534" s="22" t="s">
        <v>2</v>
      </c>
      <c r="F534" s="64"/>
      <c r="G534" s="28">
        <f>SUM(G535)</f>
        <v>146000</v>
      </c>
      <c r="H534" s="28">
        <f t="shared" si="386"/>
        <v>0</v>
      </c>
      <c r="I534" s="28">
        <f t="shared" si="386"/>
        <v>0</v>
      </c>
      <c r="J534" s="28">
        <f t="shared" si="386"/>
        <v>146000</v>
      </c>
      <c r="K534" s="28">
        <f t="shared" si="386"/>
        <v>0</v>
      </c>
      <c r="L534" s="28">
        <f t="shared" si="386"/>
        <v>146000</v>
      </c>
      <c r="M534" s="28">
        <f t="shared" si="386"/>
        <v>0</v>
      </c>
      <c r="N534" s="28">
        <f t="shared" si="386"/>
        <v>0</v>
      </c>
      <c r="O534" s="28">
        <f t="shared" si="386"/>
        <v>146000</v>
      </c>
      <c r="P534" s="28">
        <f t="shared" si="386"/>
        <v>0</v>
      </c>
      <c r="Q534" s="28">
        <f t="shared" si="386"/>
        <v>146000</v>
      </c>
      <c r="R534" s="28">
        <f t="shared" si="386"/>
        <v>146000</v>
      </c>
      <c r="S534" s="28">
        <f t="shared" si="386"/>
        <v>0</v>
      </c>
      <c r="T534" s="28">
        <f t="shared" si="386"/>
        <v>0</v>
      </c>
      <c r="U534" s="28">
        <f t="shared" si="386"/>
        <v>0</v>
      </c>
      <c r="V534" s="28">
        <f t="shared" si="386"/>
        <v>0</v>
      </c>
      <c r="W534" s="28">
        <f t="shared" si="386"/>
        <v>0</v>
      </c>
      <c r="X534" s="28">
        <f t="shared" si="386"/>
        <v>0</v>
      </c>
      <c r="Y534" s="28">
        <f t="shared" si="386"/>
        <v>0</v>
      </c>
      <c r="Z534" s="28">
        <f t="shared" si="386"/>
        <v>0</v>
      </c>
      <c r="AA534" s="28">
        <f t="shared" si="386"/>
        <v>0</v>
      </c>
      <c r="AB534" s="28">
        <f t="shared" si="386"/>
        <v>0</v>
      </c>
    </row>
    <row r="535" spans="1:28" outlineLevel="5">
      <c r="A535" s="2" t="s">
        <v>37</v>
      </c>
      <c r="B535" s="22" t="s">
        <v>166</v>
      </c>
      <c r="C535" s="85" t="s">
        <v>716</v>
      </c>
      <c r="D535" s="22" t="s">
        <v>28</v>
      </c>
      <c r="E535" s="22">
        <v>226</v>
      </c>
      <c r="F535" s="64"/>
      <c r="G535" s="28">
        <f>SUM(I535:K535)-H535</f>
        <v>146000</v>
      </c>
      <c r="H535" s="28"/>
      <c r="I535" s="28"/>
      <c r="J535" s="8">
        <f>SUM(Q535)</f>
        <v>146000</v>
      </c>
      <c r="K535" s="9">
        <f>SUM(S535+U535+W535+Y535+AA535)</f>
        <v>0</v>
      </c>
      <c r="L535" s="28">
        <f>SUM(N535:P535)-M535</f>
        <v>146000</v>
      </c>
      <c r="M535" s="37"/>
      <c r="N535" s="28"/>
      <c r="O535" s="8">
        <f>SUM(R535)</f>
        <v>146000</v>
      </c>
      <c r="P535" s="9">
        <f>SUM(T535+V535+X535+Z535+AB535)</f>
        <v>0</v>
      </c>
      <c r="Q535" s="52">
        <v>146000</v>
      </c>
      <c r="R535" s="52">
        <v>146000</v>
      </c>
      <c r="S535" s="9"/>
      <c r="T535" s="9"/>
      <c r="U535" s="9"/>
      <c r="V535" s="9"/>
      <c r="W535" s="9"/>
      <c r="X535" s="9"/>
      <c r="Y535" s="9"/>
      <c r="Z535" s="9"/>
      <c r="AA535" s="9"/>
      <c r="AB535" s="9"/>
    </row>
    <row r="536" spans="1:28" s="7" customFormat="1" ht="47.25" outlineLevel="5">
      <c r="A536" s="318" t="s">
        <v>439</v>
      </c>
      <c r="B536" s="243" t="s">
        <v>166</v>
      </c>
      <c r="C536" s="243" t="s">
        <v>440</v>
      </c>
      <c r="D536" s="243" t="s">
        <v>2</v>
      </c>
      <c r="E536" s="243" t="s">
        <v>2</v>
      </c>
      <c r="F536" s="100"/>
      <c r="G536" s="72">
        <f>SUM(G537+G541)</f>
        <v>576257.98</v>
      </c>
      <c r="H536" s="72">
        <f t="shared" ref="H536:AB536" si="387">SUM(H537+H541)</f>
        <v>0</v>
      </c>
      <c r="I536" s="72">
        <f t="shared" si="387"/>
        <v>0</v>
      </c>
      <c r="J536" s="72">
        <f t="shared" si="387"/>
        <v>576257.98</v>
      </c>
      <c r="K536" s="72">
        <f t="shared" si="387"/>
        <v>0</v>
      </c>
      <c r="L536" s="72">
        <f t="shared" si="387"/>
        <v>548394.19000000006</v>
      </c>
      <c r="M536" s="72">
        <f t="shared" si="387"/>
        <v>0</v>
      </c>
      <c r="N536" s="72">
        <f t="shared" si="387"/>
        <v>0</v>
      </c>
      <c r="O536" s="72">
        <f t="shared" si="387"/>
        <v>548394.19000000006</v>
      </c>
      <c r="P536" s="72">
        <f t="shared" si="387"/>
        <v>0</v>
      </c>
      <c r="Q536" s="72">
        <f t="shared" si="387"/>
        <v>576257.98</v>
      </c>
      <c r="R536" s="72">
        <f t="shared" si="387"/>
        <v>548394.19000000006</v>
      </c>
      <c r="S536" s="72">
        <f t="shared" si="387"/>
        <v>0</v>
      </c>
      <c r="T536" s="72">
        <f t="shared" si="387"/>
        <v>0</v>
      </c>
      <c r="U536" s="72">
        <f t="shared" si="387"/>
        <v>0</v>
      </c>
      <c r="V536" s="72">
        <f t="shared" si="387"/>
        <v>0</v>
      </c>
      <c r="W536" s="72">
        <f t="shared" si="387"/>
        <v>0</v>
      </c>
      <c r="X536" s="72">
        <f t="shared" si="387"/>
        <v>0</v>
      </c>
      <c r="Y536" s="72">
        <f t="shared" si="387"/>
        <v>0</v>
      </c>
      <c r="Z536" s="72">
        <f t="shared" si="387"/>
        <v>0</v>
      </c>
      <c r="AA536" s="72">
        <f t="shared" si="387"/>
        <v>0</v>
      </c>
      <c r="AB536" s="96">
        <f t="shared" si="387"/>
        <v>0</v>
      </c>
    </row>
    <row r="537" spans="1:28" ht="47.25" outlineLevel="5">
      <c r="A537" s="12" t="s">
        <v>410</v>
      </c>
      <c r="B537" s="22" t="s">
        <v>166</v>
      </c>
      <c r="C537" s="22" t="s">
        <v>440</v>
      </c>
      <c r="D537" s="22" t="s">
        <v>26</v>
      </c>
      <c r="E537" s="22" t="s">
        <v>2</v>
      </c>
      <c r="F537" s="23"/>
      <c r="G537" s="35">
        <f>SUM(G538)</f>
        <v>165766.35</v>
      </c>
      <c r="H537" s="35">
        <f t="shared" ref="H537:AB537" si="388">SUM(H538)</f>
        <v>0</v>
      </c>
      <c r="I537" s="35">
        <f t="shared" si="388"/>
        <v>0</v>
      </c>
      <c r="J537" s="35">
        <f t="shared" si="388"/>
        <v>165766.35</v>
      </c>
      <c r="K537" s="35">
        <f t="shared" si="388"/>
        <v>0</v>
      </c>
      <c r="L537" s="35">
        <f t="shared" si="388"/>
        <v>165766.35</v>
      </c>
      <c r="M537" s="35">
        <f t="shared" si="388"/>
        <v>0</v>
      </c>
      <c r="N537" s="35">
        <f t="shared" si="388"/>
        <v>0</v>
      </c>
      <c r="O537" s="35">
        <f t="shared" si="388"/>
        <v>165766.35</v>
      </c>
      <c r="P537" s="35">
        <f t="shared" si="388"/>
        <v>0</v>
      </c>
      <c r="Q537" s="35">
        <f t="shared" si="388"/>
        <v>165766.35</v>
      </c>
      <c r="R537" s="35">
        <f t="shared" si="388"/>
        <v>165766.35</v>
      </c>
      <c r="S537" s="35">
        <f t="shared" si="388"/>
        <v>0</v>
      </c>
      <c r="T537" s="35">
        <f t="shared" si="388"/>
        <v>0</v>
      </c>
      <c r="U537" s="35">
        <f t="shared" si="388"/>
        <v>0</v>
      </c>
      <c r="V537" s="35">
        <f t="shared" si="388"/>
        <v>0</v>
      </c>
      <c r="W537" s="35">
        <f t="shared" si="388"/>
        <v>0</v>
      </c>
      <c r="X537" s="35">
        <f t="shared" si="388"/>
        <v>0</v>
      </c>
      <c r="Y537" s="35">
        <f t="shared" si="388"/>
        <v>0</v>
      </c>
      <c r="Z537" s="35">
        <f t="shared" si="388"/>
        <v>0</v>
      </c>
      <c r="AA537" s="35">
        <f t="shared" si="388"/>
        <v>0</v>
      </c>
      <c r="AB537" s="28">
        <f t="shared" si="388"/>
        <v>0</v>
      </c>
    </row>
    <row r="538" spans="1:28" ht="31.5" outlineLevel="5">
      <c r="A538" s="12" t="s">
        <v>411</v>
      </c>
      <c r="B538" s="22" t="s">
        <v>166</v>
      </c>
      <c r="C538" s="22" t="s">
        <v>440</v>
      </c>
      <c r="D538" s="22" t="s">
        <v>28</v>
      </c>
      <c r="E538" s="22" t="s">
        <v>2</v>
      </c>
      <c r="F538" s="23"/>
      <c r="G538" s="25">
        <f>SUM(G539:G540)</f>
        <v>165766.35</v>
      </c>
      <c r="H538" s="25">
        <f t="shared" ref="H538:AB538" si="389">SUM(H539:H540)</f>
        <v>0</v>
      </c>
      <c r="I538" s="25">
        <f t="shared" si="389"/>
        <v>0</v>
      </c>
      <c r="J538" s="25">
        <f t="shared" si="389"/>
        <v>165766.35</v>
      </c>
      <c r="K538" s="25">
        <f t="shared" si="389"/>
        <v>0</v>
      </c>
      <c r="L538" s="25">
        <f t="shared" si="389"/>
        <v>165766.35</v>
      </c>
      <c r="M538" s="25">
        <f t="shared" si="389"/>
        <v>0</v>
      </c>
      <c r="N538" s="25">
        <f t="shared" si="389"/>
        <v>0</v>
      </c>
      <c r="O538" s="25">
        <f t="shared" si="389"/>
        <v>165766.35</v>
      </c>
      <c r="P538" s="25">
        <f t="shared" si="389"/>
        <v>0</v>
      </c>
      <c r="Q538" s="25">
        <f t="shared" si="389"/>
        <v>165766.35</v>
      </c>
      <c r="R538" s="25">
        <f t="shared" si="389"/>
        <v>165766.35</v>
      </c>
      <c r="S538" s="25">
        <f t="shared" si="389"/>
        <v>0</v>
      </c>
      <c r="T538" s="25">
        <f t="shared" si="389"/>
        <v>0</v>
      </c>
      <c r="U538" s="25">
        <f t="shared" si="389"/>
        <v>0</v>
      </c>
      <c r="V538" s="25">
        <f t="shared" si="389"/>
        <v>0</v>
      </c>
      <c r="W538" s="25">
        <f t="shared" si="389"/>
        <v>0</v>
      </c>
      <c r="X538" s="25">
        <f t="shared" si="389"/>
        <v>0</v>
      </c>
      <c r="Y538" s="25">
        <f t="shared" si="389"/>
        <v>0</v>
      </c>
      <c r="Z538" s="25">
        <f t="shared" si="389"/>
        <v>0</v>
      </c>
      <c r="AA538" s="25">
        <f t="shared" si="389"/>
        <v>0</v>
      </c>
      <c r="AB538" s="25">
        <f t="shared" si="389"/>
        <v>0</v>
      </c>
    </row>
    <row r="539" spans="1:28" ht="31.5" outlineLevel="5">
      <c r="A539" s="12" t="s">
        <v>415</v>
      </c>
      <c r="B539" s="22" t="s">
        <v>166</v>
      </c>
      <c r="C539" s="22" t="s">
        <v>440</v>
      </c>
      <c r="D539" s="22" t="s">
        <v>28</v>
      </c>
      <c r="E539" s="22" t="s">
        <v>72</v>
      </c>
      <c r="F539" s="75"/>
      <c r="G539" s="28">
        <f>SUM(I539:K539)-H539</f>
        <v>82415.350000000006</v>
      </c>
      <c r="H539" s="28"/>
      <c r="I539" s="28"/>
      <c r="J539" s="8">
        <f>SUM(Q539)</f>
        <v>82415.350000000006</v>
      </c>
      <c r="K539" s="9">
        <f>SUM(S539+U539+W539+Y539+AA539)</f>
        <v>0</v>
      </c>
      <c r="L539" s="28">
        <f>SUM(N539:P539)-M539</f>
        <v>82415.350000000006</v>
      </c>
      <c r="M539" s="37"/>
      <c r="N539" s="28"/>
      <c r="O539" s="8">
        <f>SUM(R539)</f>
        <v>82415.350000000006</v>
      </c>
      <c r="P539" s="9">
        <f>SUM(T539+V539+X539+Z539+AB539)</f>
        <v>0</v>
      </c>
      <c r="Q539" s="9">
        <v>82415.350000000006</v>
      </c>
      <c r="R539" s="9">
        <v>82415.350000000006</v>
      </c>
      <c r="S539" s="9"/>
      <c r="T539" s="9"/>
      <c r="U539" s="9"/>
      <c r="V539" s="9"/>
      <c r="W539" s="9"/>
      <c r="X539" s="9"/>
      <c r="Y539" s="9"/>
      <c r="Z539" s="9"/>
      <c r="AA539" s="9"/>
      <c r="AB539" s="9"/>
    </row>
    <row r="540" spans="1:28" outlineLevel="5">
      <c r="A540" s="2" t="s">
        <v>37</v>
      </c>
      <c r="B540" s="22" t="s">
        <v>166</v>
      </c>
      <c r="C540" s="22" t="s">
        <v>440</v>
      </c>
      <c r="D540" s="22" t="s">
        <v>28</v>
      </c>
      <c r="E540" s="22">
        <v>226</v>
      </c>
      <c r="F540" s="75"/>
      <c r="G540" s="28">
        <f>SUM(I540:K540)-H540</f>
        <v>83351</v>
      </c>
      <c r="H540" s="28"/>
      <c r="I540" s="28"/>
      <c r="J540" s="8">
        <f>SUM(Q540)</f>
        <v>83351</v>
      </c>
      <c r="K540" s="9">
        <f>SUM(S540+U540+W540+Y540+AA540)</f>
        <v>0</v>
      </c>
      <c r="L540" s="28">
        <f>SUM(N540:P540)-M540</f>
        <v>83351</v>
      </c>
      <c r="M540" s="37"/>
      <c r="N540" s="28"/>
      <c r="O540" s="8">
        <f>SUM(R540)</f>
        <v>83351</v>
      </c>
      <c r="P540" s="9">
        <f>SUM(T540+V540+X540+Z540+AB540)</f>
        <v>0</v>
      </c>
      <c r="Q540" s="9">
        <v>83351</v>
      </c>
      <c r="R540" s="9">
        <v>83351</v>
      </c>
      <c r="S540" s="9"/>
      <c r="T540" s="9"/>
      <c r="U540" s="9"/>
      <c r="V540" s="9"/>
      <c r="W540" s="9"/>
      <c r="X540" s="9"/>
      <c r="Y540" s="9"/>
      <c r="Z540" s="9"/>
      <c r="AA540" s="9"/>
      <c r="AB540" s="9"/>
    </row>
    <row r="541" spans="1:28" ht="47.25" outlineLevel="5">
      <c r="A541" s="12" t="s">
        <v>441</v>
      </c>
      <c r="B541" s="22" t="s">
        <v>166</v>
      </c>
      <c r="C541" s="22" t="s">
        <v>440</v>
      </c>
      <c r="D541" s="22" t="s">
        <v>96</v>
      </c>
      <c r="E541" s="22" t="s">
        <v>2</v>
      </c>
      <c r="F541" s="75"/>
      <c r="G541" s="28">
        <f>SUM(G542)</f>
        <v>410491.63</v>
      </c>
      <c r="H541" s="28">
        <f t="shared" ref="H541:AB542" si="390">SUM(H542)</f>
        <v>0</v>
      </c>
      <c r="I541" s="28">
        <f t="shared" si="390"/>
        <v>0</v>
      </c>
      <c r="J541" s="28">
        <f t="shared" si="390"/>
        <v>410491.63</v>
      </c>
      <c r="K541" s="28">
        <f t="shared" si="390"/>
        <v>0</v>
      </c>
      <c r="L541" s="28">
        <f t="shared" si="390"/>
        <v>382627.84000000003</v>
      </c>
      <c r="M541" s="28">
        <f t="shared" si="390"/>
        <v>0</v>
      </c>
      <c r="N541" s="28">
        <f t="shared" si="390"/>
        <v>0</v>
      </c>
      <c r="O541" s="28">
        <f t="shared" si="390"/>
        <v>382627.84000000003</v>
      </c>
      <c r="P541" s="28">
        <f t="shared" si="390"/>
        <v>0</v>
      </c>
      <c r="Q541" s="28">
        <f t="shared" si="390"/>
        <v>410491.63</v>
      </c>
      <c r="R541" s="28">
        <f t="shared" si="390"/>
        <v>382627.84000000003</v>
      </c>
      <c r="S541" s="28">
        <f t="shared" si="390"/>
        <v>0</v>
      </c>
      <c r="T541" s="28">
        <f t="shared" si="390"/>
        <v>0</v>
      </c>
      <c r="U541" s="28">
        <f t="shared" si="390"/>
        <v>0</v>
      </c>
      <c r="V541" s="28">
        <f t="shared" si="390"/>
        <v>0</v>
      </c>
      <c r="W541" s="28">
        <f t="shared" si="390"/>
        <v>0</v>
      </c>
      <c r="X541" s="28">
        <f t="shared" si="390"/>
        <v>0</v>
      </c>
      <c r="Y541" s="28">
        <f t="shared" si="390"/>
        <v>0</v>
      </c>
      <c r="Z541" s="28">
        <f t="shared" si="390"/>
        <v>0</v>
      </c>
      <c r="AA541" s="28">
        <f t="shared" si="390"/>
        <v>0</v>
      </c>
      <c r="AB541" s="28">
        <f t="shared" si="390"/>
        <v>0</v>
      </c>
    </row>
    <row r="542" spans="1:28" ht="63" outlineLevel="5">
      <c r="A542" s="12" t="s">
        <v>442</v>
      </c>
      <c r="B542" s="22" t="s">
        <v>166</v>
      </c>
      <c r="C542" s="22" t="s">
        <v>440</v>
      </c>
      <c r="D542" s="22" t="s">
        <v>170</v>
      </c>
      <c r="E542" s="22" t="s">
        <v>2</v>
      </c>
      <c r="F542" s="97"/>
      <c r="G542" s="26">
        <f>SUM(G543)</f>
        <v>410491.63</v>
      </c>
      <c r="H542" s="26">
        <f t="shared" si="390"/>
        <v>0</v>
      </c>
      <c r="I542" s="26">
        <f t="shared" si="390"/>
        <v>0</v>
      </c>
      <c r="J542" s="26">
        <f t="shared" si="390"/>
        <v>410491.63</v>
      </c>
      <c r="K542" s="26">
        <f t="shared" si="390"/>
        <v>0</v>
      </c>
      <c r="L542" s="26">
        <f t="shared" si="390"/>
        <v>382627.84000000003</v>
      </c>
      <c r="M542" s="26">
        <f t="shared" si="390"/>
        <v>0</v>
      </c>
      <c r="N542" s="26">
        <f t="shared" si="390"/>
        <v>0</v>
      </c>
      <c r="O542" s="26">
        <f t="shared" si="390"/>
        <v>382627.84000000003</v>
      </c>
      <c r="P542" s="28">
        <f t="shared" si="390"/>
        <v>0</v>
      </c>
      <c r="Q542" s="28">
        <f t="shared" si="390"/>
        <v>410491.63</v>
      </c>
      <c r="R542" s="28">
        <f t="shared" si="390"/>
        <v>382627.84000000003</v>
      </c>
      <c r="S542" s="28">
        <f t="shared" si="390"/>
        <v>0</v>
      </c>
      <c r="T542" s="28">
        <f t="shared" si="390"/>
        <v>0</v>
      </c>
      <c r="U542" s="28">
        <f t="shared" si="390"/>
        <v>0</v>
      </c>
      <c r="V542" s="28">
        <f t="shared" si="390"/>
        <v>0</v>
      </c>
      <c r="W542" s="28">
        <f t="shared" si="390"/>
        <v>0</v>
      </c>
      <c r="X542" s="28">
        <f t="shared" si="390"/>
        <v>0</v>
      </c>
      <c r="Y542" s="28">
        <f t="shared" si="390"/>
        <v>0</v>
      </c>
      <c r="Z542" s="28">
        <f t="shared" si="390"/>
        <v>0</v>
      </c>
      <c r="AA542" s="28">
        <f t="shared" si="390"/>
        <v>0</v>
      </c>
      <c r="AB542" s="28">
        <f t="shared" si="390"/>
        <v>0</v>
      </c>
    </row>
    <row r="543" spans="1:28" ht="31.5" outlineLevel="5">
      <c r="A543" s="12" t="s">
        <v>443</v>
      </c>
      <c r="B543" s="22" t="s">
        <v>166</v>
      </c>
      <c r="C543" s="22" t="s">
        <v>440</v>
      </c>
      <c r="D543" s="22" t="s">
        <v>170</v>
      </c>
      <c r="E543" s="86" t="s">
        <v>56</v>
      </c>
      <c r="F543" s="64"/>
      <c r="G543" s="28">
        <f>SUM(I543:K543)-H543</f>
        <v>410491.63</v>
      </c>
      <c r="H543" s="28"/>
      <c r="I543" s="28"/>
      <c r="J543" s="8">
        <f>SUM(Q543)</f>
        <v>410491.63</v>
      </c>
      <c r="K543" s="9">
        <f>SUM(S543+U543+W543+Y543+AA543)</f>
        <v>0</v>
      </c>
      <c r="L543" s="28">
        <f>SUM(N543:P543)-M543</f>
        <v>382627.84000000003</v>
      </c>
      <c r="M543" s="37"/>
      <c r="N543" s="28"/>
      <c r="O543" s="8">
        <f>SUM(R543)</f>
        <v>382627.84000000003</v>
      </c>
      <c r="P543" s="9">
        <f>SUM(T543+V543+X543+Z543+AB543)</f>
        <v>0</v>
      </c>
      <c r="Q543" s="9">
        <v>410491.63</v>
      </c>
      <c r="R543" s="9">
        <v>382627.84000000003</v>
      </c>
      <c r="S543" s="9"/>
      <c r="T543" s="9"/>
      <c r="U543" s="9"/>
      <c r="V543" s="9"/>
      <c r="W543" s="9"/>
      <c r="X543" s="9"/>
      <c r="Y543" s="9"/>
      <c r="Z543" s="9"/>
      <c r="AA543" s="9"/>
      <c r="AB543" s="9"/>
    </row>
    <row r="544" spans="1:28" s="7" customFormat="1" ht="47.25" outlineLevel="5">
      <c r="A544" s="98" t="s">
        <v>444</v>
      </c>
      <c r="B544" s="79" t="s">
        <v>166</v>
      </c>
      <c r="C544" s="79" t="s">
        <v>445</v>
      </c>
      <c r="D544" s="79" t="s">
        <v>2</v>
      </c>
      <c r="E544" s="79" t="s">
        <v>2</v>
      </c>
      <c r="F544" s="65"/>
      <c r="G544" s="51">
        <f>SUM(G545)</f>
        <v>367128.73</v>
      </c>
      <c r="H544" s="51">
        <f t="shared" ref="H544:AB546" si="391">SUM(H545)</f>
        <v>0</v>
      </c>
      <c r="I544" s="51">
        <f t="shared" si="391"/>
        <v>0</v>
      </c>
      <c r="J544" s="51">
        <f t="shared" si="391"/>
        <v>367128.73</v>
      </c>
      <c r="K544" s="51">
        <f t="shared" si="391"/>
        <v>0</v>
      </c>
      <c r="L544" s="51">
        <f t="shared" si="391"/>
        <v>367128.73</v>
      </c>
      <c r="M544" s="51">
        <f t="shared" si="391"/>
        <v>0</v>
      </c>
      <c r="N544" s="51">
        <f t="shared" si="391"/>
        <v>0</v>
      </c>
      <c r="O544" s="51">
        <f t="shared" si="391"/>
        <v>367128.73</v>
      </c>
      <c r="P544" s="51">
        <f t="shared" si="391"/>
        <v>0</v>
      </c>
      <c r="Q544" s="51">
        <f t="shared" si="391"/>
        <v>367128.73</v>
      </c>
      <c r="R544" s="51">
        <f t="shared" si="391"/>
        <v>367128.73</v>
      </c>
      <c r="S544" s="51">
        <f t="shared" si="391"/>
        <v>0</v>
      </c>
      <c r="T544" s="51">
        <f t="shared" si="391"/>
        <v>0</v>
      </c>
      <c r="U544" s="51">
        <f t="shared" si="391"/>
        <v>0</v>
      </c>
      <c r="V544" s="51">
        <f t="shared" si="391"/>
        <v>0</v>
      </c>
      <c r="W544" s="51">
        <f t="shared" si="391"/>
        <v>0</v>
      </c>
      <c r="X544" s="51">
        <f t="shared" si="391"/>
        <v>0</v>
      </c>
      <c r="Y544" s="51">
        <f t="shared" si="391"/>
        <v>0</v>
      </c>
      <c r="Z544" s="51">
        <f t="shared" si="391"/>
        <v>0</v>
      </c>
      <c r="AA544" s="51">
        <f t="shared" si="391"/>
        <v>0</v>
      </c>
      <c r="AB544" s="51">
        <f t="shared" si="391"/>
        <v>0</v>
      </c>
    </row>
    <row r="545" spans="1:28" ht="47.25" outlineLevel="5">
      <c r="A545" s="12" t="s">
        <v>410</v>
      </c>
      <c r="B545" s="22" t="s">
        <v>166</v>
      </c>
      <c r="C545" s="22" t="s">
        <v>445</v>
      </c>
      <c r="D545" s="22" t="s">
        <v>26</v>
      </c>
      <c r="E545" s="22" t="s">
        <v>2</v>
      </c>
      <c r="F545" s="64"/>
      <c r="G545" s="28">
        <f>SUM(G546)</f>
        <v>367128.73</v>
      </c>
      <c r="H545" s="28">
        <f t="shared" si="391"/>
        <v>0</v>
      </c>
      <c r="I545" s="28">
        <f t="shared" si="391"/>
        <v>0</v>
      </c>
      <c r="J545" s="28">
        <f t="shared" si="391"/>
        <v>367128.73</v>
      </c>
      <c r="K545" s="28">
        <f t="shared" si="391"/>
        <v>0</v>
      </c>
      <c r="L545" s="28">
        <f t="shared" si="391"/>
        <v>367128.73</v>
      </c>
      <c r="M545" s="28">
        <f t="shared" si="391"/>
        <v>0</v>
      </c>
      <c r="N545" s="28">
        <f t="shared" si="391"/>
        <v>0</v>
      </c>
      <c r="O545" s="28">
        <f t="shared" si="391"/>
        <v>367128.73</v>
      </c>
      <c r="P545" s="28">
        <f t="shared" si="391"/>
        <v>0</v>
      </c>
      <c r="Q545" s="28">
        <f t="shared" si="391"/>
        <v>367128.73</v>
      </c>
      <c r="R545" s="28">
        <f t="shared" si="391"/>
        <v>367128.73</v>
      </c>
      <c r="S545" s="28">
        <f t="shared" si="391"/>
        <v>0</v>
      </c>
      <c r="T545" s="28">
        <f t="shared" si="391"/>
        <v>0</v>
      </c>
      <c r="U545" s="28">
        <f t="shared" si="391"/>
        <v>0</v>
      </c>
      <c r="V545" s="28">
        <f t="shared" si="391"/>
        <v>0</v>
      </c>
      <c r="W545" s="28">
        <f t="shared" si="391"/>
        <v>0</v>
      </c>
      <c r="X545" s="28">
        <f t="shared" si="391"/>
        <v>0</v>
      </c>
      <c r="Y545" s="28">
        <f t="shared" si="391"/>
        <v>0</v>
      </c>
      <c r="Z545" s="28">
        <f t="shared" si="391"/>
        <v>0</v>
      </c>
      <c r="AA545" s="28">
        <f t="shared" si="391"/>
        <v>0</v>
      </c>
      <c r="AB545" s="28">
        <f t="shared" si="391"/>
        <v>0</v>
      </c>
    </row>
    <row r="546" spans="1:28" ht="31.5" outlineLevel="5">
      <c r="A546" s="12" t="s">
        <v>411</v>
      </c>
      <c r="B546" s="22" t="s">
        <v>166</v>
      </c>
      <c r="C546" s="22" t="s">
        <v>445</v>
      </c>
      <c r="D546" s="22" t="s">
        <v>28</v>
      </c>
      <c r="E546" s="22" t="s">
        <v>2</v>
      </c>
      <c r="F546" s="64"/>
      <c r="G546" s="28">
        <f>SUM(G547)</f>
        <v>367128.73</v>
      </c>
      <c r="H546" s="28">
        <f t="shared" si="391"/>
        <v>0</v>
      </c>
      <c r="I546" s="28">
        <f t="shared" si="391"/>
        <v>0</v>
      </c>
      <c r="J546" s="28">
        <f t="shared" si="391"/>
        <v>367128.73</v>
      </c>
      <c r="K546" s="28">
        <f t="shared" si="391"/>
        <v>0</v>
      </c>
      <c r="L546" s="28">
        <f t="shared" si="391"/>
        <v>367128.73</v>
      </c>
      <c r="M546" s="28">
        <f t="shared" si="391"/>
        <v>0</v>
      </c>
      <c r="N546" s="28">
        <f t="shared" si="391"/>
        <v>0</v>
      </c>
      <c r="O546" s="28">
        <f t="shared" si="391"/>
        <v>367128.73</v>
      </c>
      <c r="P546" s="28">
        <f t="shared" si="391"/>
        <v>0</v>
      </c>
      <c r="Q546" s="28">
        <f t="shared" si="391"/>
        <v>367128.73</v>
      </c>
      <c r="R546" s="28">
        <f t="shared" si="391"/>
        <v>367128.73</v>
      </c>
      <c r="S546" s="28">
        <f t="shared" si="391"/>
        <v>0</v>
      </c>
      <c r="T546" s="28">
        <f t="shared" si="391"/>
        <v>0</v>
      </c>
      <c r="U546" s="28">
        <f t="shared" si="391"/>
        <v>0</v>
      </c>
      <c r="V546" s="28">
        <f t="shared" si="391"/>
        <v>0</v>
      </c>
      <c r="W546" s="28">
        <f t="shared" si="391"/>
        <v>0</v>
      </c>
      <c r="X546" s="28">
        <f t="shared" si="391"/>
        <v>0</v>
      </c>
      <c r="Y546" s="28">
        <f t="shared" si="391"/>
        <v>0</v>
      </c>
      <c r="Z546" s="28">
        <f t="shared" si="391"/>
        <v>0</v>
      </c>
      <c r="AA546" s="28">
        <f t="shared" si="391"/>
        <v>0</v>
      </c>
      <c r="AB546" s="28">
        <f t="shared" si="391"/>
        <v>0</v>
      </c>
    </row>
    <row r="547" spans="1:28" ht="31.5" outlineLevel="5">
      <c r="A547" s="12" t="s">
        <v>415</v>
      </c>
      <c r="B547" s="22" t="s">
        <v>166</v>
      </c>
      <c r="C547" s="22" t="s">
        <v>445</v>
      </c>
      <c r="D547" s="22" t="s">
        <v>28</v>
      </c>
      <c r="E547" s="22" t="s">
        <v>72</v>
      </c>
      <c r="F547" s="64"/>
      <c r="G547" s="28">
        <f>SUM(I547:K547)-H547</f>
        <v>367128.73</v>
      </c>
      <c r="H547" s="28"/>
      <c r="I547" s="28"/>
      <c r="J547" s="8">
        <f>SUM(Q547)</f>
        <v>367128.73</v>
      </c>
      <c r="K547" s="9">
        <f>SUM(S547+U547+W547+Y547+AA547)</f>
        <v>0</v>
      </c>
      <c r="L547" s="28">
        <f>SUM(N547:P547)-M547</f>
        <v>367128.73</v>
      </c>
      <c r="M547" s="37"/>
      <c r="N547" s="28"/>
      <c r="O547" s="8">
        <f>SUM(R547)</f>
        <v>367128.73</v>
      </c>
      <c r="P547" s="9">
        <f>SUM(T547+V547+X547+Z547+AB547)</f>
        <v>0</v>
      </c>
      <c r="Q547" s="9">
        <v>367128.73</v>
      </c>
      <c r="R547" s="9">
        <v>367128.73</v>
      </c>
      <c r="S547" s="9"/>
      <c r="T547" s="9"/>
      <c r="U547" s="9"/>
      <c r="V547" s="9"/>
      <c r="W547" s="9"/>
      <c r="X547" s="9"/>
      <c r="Y547" s="9"/>
      <c r="Z547" s="9"/>
      <c r="AA547" s="9"/>
      <c r="AB547" s="9"/>
    </row>
    <row r="548" spans="1:28" s="7" customFormat="1" ht="47.25" outlineLevel="5">
      <c r="A548" s="14" t="s">
        <v>437</v>
      </c>
      <c r="B548" s="79" t="s">
        <v>166</v>
      </c>
      <c r="C548" s="79" t="s">
        <v>438</v>
      </c>
      <c r="D548" s="79" t="s">
        <v>2</v>
      </c>
      <c r="E548" s="79" t="s">
        <v>2</v>
      </c>
      <c r="F548" s="65"/>
      <c r="G548" s="51">
        <f>SUM(G549)</f>
        <v>427548.58</v>
      </c>
      <c r="H548" s="51">
        <f t="shared" ref="H548:AB548" si="392">SUM(H549)</f>
        <v>0</v>
      </c>
      <c r="I548" s="51">
        <f t="shared" si="392"/>
        <v>0</v>
      </c>
      <c r="J548" s="51">
        <f t="shared" si="392"/>
        <v>427548.58</v>
      </c>
      <c r="K548" s="51">
        <f t="shared" si="392"/>
        <v>0</v>
      </c>
      <c r="L548" s="51">
        <f t="shared" si="392"/>
        <v>398550.26</v>
      </c>
      <c r="M548" s="51">
        <f t="shared" si="392"/>
        <v>0</v>
      </c>
      <c r="N548" s="51">
        <f t="shared" si="392"/>
        <v>0</v>
      </c>
      <c r="O548" s="51">
        <f t="shared" si="392"/>
        <v>398550.26</v>
      </c>
      <c r="P548" s="51">
        <f t="shared" si="392"/>
        <v>0</v>
      </c>
      <c r="Q548" s="51">
        <f t="shared" si="392"/>
        <v>427548.58</v>
      </c>
      <c r="R548" s="51">
        <f t="shared" si="392"/>
        <v>398550.26</v>
      </c>
      <c r="S548" s="51">
        <f t="shared" si="392"/>
        <v>0</v>
      </c>
      <c r="T548" s="51">
        <f t="shared" si="392"/>
        <v>0</v>
      </c>
      <c r="U548" s="51">
        <f t="shared" si="392"/>
        <v>0</v>
      </c>
      <c r="V548" s="51">
        <f t="shared" si="392"/>
        <v>0</v>
      </c>
      <c r="W548" s="51">
        <f t="shared" si="392"/>
        <v>0</v>
      </c>
      <c r="X548" s="51">
        <f t="shared" si="392"/>
        <v>0</v>
      </c>
      <c r="Y548" s="51">
        <f t="shared" si="392"/>
        <v>0</v>
      </c>
      <c r="Z548" s="51">
        <f t="shared" si="392"/>
        <v>0</v>
      </c>
      <c r="AA548" s="51">
        <f t="shared" si="392"/>
        <v>0</v>
      </c>
      <c r="AB548" s="51">
        <f t="shared" si="392"/>
        <v>0</v>
      </c>
    </row>
    <row r="549" spans="1:28" ht="47.25" outlineLevel="5">
      <c r="A549" s="12" t="s">
        <v>410</v>
      </c>
      <c r="B549" s="22" t="s">
        <v>166</v>
      </c>
      <c r="C549" s="22" t="s">
        <v>438</v>
      </c>
      <c r="D549" s="22" t="s">
        <v>26</v>
      </c>
      <c r="E549" s="22" t="s">
        <v>2</v>
      </c>
      <c r="F549" s="64"/>
      <c r="G549" s="28">
        <f>SUM(G550+G554)</f>
        <v>427548.58</v>
      </c>
      <c r="H549" s="28">
        <f t="shared" ref="H549:AB549" si="393">SUM(H550+H554)</f>
        <v>0</v>
      </c>
      <c r="I549" s="28">
        <f t="shared" si="393"/>
        <v>0</v>
      </c>
      <c r="J549" s="28">
        <f t="shared" si="393"/>
        <v>427548.58</v>
      </c>
      <c r="K549" s="28">
        <f t="shared" si="393"/>
        <v>0</v>
      </c>
      <c r="L549" s="28">
        <f t="shared" si="393"/>
        <v>398550.26</v>
      </c>
      <c r="M549" s="28">
        <f t="shared" si="393"/>
        <v>0</v>
      </c>
      <c r="N549" s="28">
        <f t="shared" si="393"/>
        <v>0</v>
      </c>
      <c r="O549" s="28">
        <f t="shared" si="393"/>
        <v>398550.26</v>
      </c>
      <c r="P549" s="28">
        <f t="shared" si="393"/>
        <v>0</v>
      </c>
      <c r="Q549" s="28">
        <f t="shared" si="393"/>
        <v>427548.58</v>
      </c>
      <c r="R549" s="28">
        <f t="shared" si="393"/>
        <v>398550.26</v>
      </c>
      <c r="S549" s="28">
        <f t="shared" si="393"/>
        <v>0</v>
      </c>
      <c r="T549" s="28">
        <f t="shared" si="393"/>
        <v>0</v>
      </c>
      <c r="U549" s="28">
        <f t="shared" si="393"/>
        <v>0</v>
      </c>
      <c r="V549" s="28">
        <f t="shared" si="393"/>
        <v>0</v>
      </c>
      <c r="W549" s="28">
        <f t="shared" si="393"/>
        <v>0</v>
      </c>
      <c r="X549" s="28">
        <f t="shared" si="393"/>
        <v>0</v>
      </c>
      <c r="Y549" s="28">
        <f t="shared" si="393"/>
        <v>0</v>
      </c>
      <c r="Z549" s="28">
        <f t="shared" si="393"/>
        <v>0</v>
      </c>
      <c r="AA549" s="28">
        <f t="shared" si="393"/>
        <v>0</v>
      </c>
      <c r="AB549" s="28">
        <f t="shared" si="393"/>
        <v>0</v>
      </c>
    </row>
    <row r="550" spans="1:28" ht="31.5" outlineLevel="5">
      <c r="A550" s="12" t="s">
        <v>411</v>
      </c>
      <c r="B550" s="22" t="s">
        <v>166</v>
      </c>
      <c r="C550" s="22" t="s">
        <v>438</v>
      </c>
      <c r="D550" s="22" t="s">
        <v>28</v>
      </c>
      <c r="E550" s="22" t="s">
        <v>2</v>
      </c>
      <c r="F550" s="64"/>
      <c r="G550" s="28">
        <f>SUM(G551:G553)</f>
        <v>111306.25</v>
      </c>
      <c r="H550" s="28">
        <f t="shared" ref="H550:AB550" si="394">SUM(H551:H553)</f>
        <v>0</v>
      </c>
      <c r="I550" s="28">
        <f t="shared" si="394"/>
        <v>0</v>
      </c>
      <c r="J550" s="28">
        <f t="shared" si="394"/>
        <v>111306.25</v>
      </c>
      <c r="K550" s="28">
        <f t="shared" si="394"/>
        <v>0</v>
      </c>
      <c r="L550" s="28">
        <f t="shared" si="394"/>
        <v>111240.45</v>
      </c>
      <c r="M550" s="28">
        <f t="shared" si="394"/>
        <v>0</v>
      </c>
      <c r="N550" s="28">
        <f t="shared" si="394"/>
        <v>0</v>
      </c>
      <c r="O550" s="28">
        <f t="shared" si="394"/>
        <v>111240.45</v>
      </c>
      <c r="P550" s="28">
        <f t="shared" si="394"/>
        <v>0</v>
      </c>
      <c r="Q550" s="28">
        <f t="shared" si="394"/>
        <v>111306.25</v>
      </c>
      <c r="R550" s="28">
        <f t="shared" si="394"/>
        <v>111240.45</v>
      </c>
      <c r="S550" s="28">
        <f t="shared" si="394"/>
        <v>0</v>
      </c>
      <c r="T550" s="28">
        <f t="shared" si="394"/>
        <v>0</v>
      </c>
      <c r="U550" s="28">
        <f t="shared" si="394"/>
        <v>0</v>
      </c>
      <c r="V550" s="28">
        <f t="shared" si="394"/>
        <v>0</v>
      </c>
      <c r="W550" s="28">
        <f t="shared" si="394"/>
        <v>0</v>
      </c>
      <c r="X550" s="28">
        <f t="shared" si="394"/>
        <v>0</v>
      </c>
      <c r="Y550" s="28">
        <f t="shared" si="394"/>
        <v>0</v>
      </c>
      <c r="Z550" s="28">
        <f t="shared" si="394"/>
        <v>0</v>
      </c>
      <c r="AA550" s="28">
        <f t="shared" si="394"/>
        <v>0</v>
      </c>
      <c r="AB550" s="28">
        <f t="shared" si="394"/>
        <v>0</v>
      </c>
    </row>
    <row r="551" spans="1:28" outlineLevel="5">
      <c r="A551" s="12" t="s">
        <v>452</v>
      </c>
      <c r="B551" s="22" t="s">
        <v>166</v>
      </c>
      <c r="C551" s="22" t="s">
        <v>438</v>
      </c>
      <c r="D551" s="22" t="s">
        <v>28</v>
      </c>
      <c r="E551" s="22" t="s">
        <v>90</v>
      </c>
      <c r="F551" s="64"/>
      <c r="G551" s="28">
        <f>SUM(I551:K551)-H551</f>
        <v>613.64</v>
      </c>
      <c r="H551" s="28"/>
      <c r="I551" s="28"/>
      <c r="J551" s="8">
        <f>SUM(Q551)</f>
        <v>613.64</v>
      </c>
      <c r="K551" s="9">
        <f>SUM(S551+U551+W551+Y551+AA551)</f>
        <v>0</v>
      </c>
      <c r="L551" s="28">
        <f>SUM(N551:P551)-M551</f>
        <v>547.84</v>
      </c>
      <c r="M551" s="37"/>
      <c r="N551" s="28"/>
      <c r="O551" s="8">
        <f>SUM(R551)</f>
        <v>547.84</v>
      </c>
      <c r="P551" s="9">
        <f>SUM(T551+V551+X551+Z551+AB551)</f>
        <v>0</v>
      </c>
      <c r="Q551" s="9">
        <v>613.64</v>
      </c>
      <c r="R551" s="9">
        <v>547.84</v>
      </c>
      <c r="S551" s="9"/>
      <c r="T551" s="9"/>
      <c r="U551" s="9"/>
      <c r="V551" s="9"/>
      <c r="W551" s="9"/>
      <c r="X551" s="9"/>
      <c r="Y551" s="9"/>
      <c r="Z551" s="9"/>
      <c r="AA551" s="9"/>
      <c r="AB551" s="9"/>
    </row>
    <row r="552" spans="1:28" ht="31.5" outlineLevel="5">
      <c r="A552" s="12" t="s">
        <v>415</v>
      </c>
      <c r="B552" s="22" t="s">
        <v>166</v>
      </c>
      <c r="C552" s="22" t="s">
        <v>438</v>
      </c>
      <c r="D552" s="22" t="s">
        <v>28</v>
      </c>
      <c r="E552" s="22" t="s">
        <v>72</v>
      </c>
      <c r="F552" s="64"/>
      <c r="G552" s="28">
        <f>SUM(I552:K552)-H552</f>
        <v>83092.61</v>
      </c>
      <c r="H552" s="28"/>
      <c r="I552" s="28"/>
      <c r="J552" s="8">
        <f>SUM(Q552)</f>
        <v>83092.61</v>
      </c>
      <c r="K552" s="9">
        <f>SUM(S552+U552+W552+Y552+AA552)</f>
        <v>0</v>
      </c>
      <c r="L552" s="28">
        <f>SUM(N552:P552)-M552</f>
        <v>83092.61</v>
      </c>
      <c r="M552" s="37"/>
      <c r="N552" s="28"/>
      <c r="O552" s="8">
        <f>SUM(R552)</f>
        <v>83092.61</v>
      </c>
      <c r="P552" s="9">
        <f>SUM(T552+V552+X552+Z552+AB552)</f>
        <v>0</v>
      </c>
      <c r="Q552" s="9">
        <v>83092.61</v>
      </c>
      <c r="R552" s="9">
        <v>83092.61</v>
      </c>
      <c r="S552" s="9"/>
      <c r="T552" s="9"/>
      <c r="U552" s="9"/>
      <c r="V552" s="9"/>
      <c r="W552" s="9"/>
      <c r="X552" s="9"/>
      <c r="Y552" s="9"/>
      <c r="Z552" s="9"/>
      <c r="AA552" s="9"/>
      <c r="AB552" s="9"/>
    </row>
    <row r="553" spans="1:28" outlineLevel="5">
      <c r="A553" s="12" t="s">
        <v>424</v>
      </c>
      <c r="B553" s="22" t="s">
        <v>166</v>
      </c>
      <c r="C553" s="22" t="s">
        <v>438</v>
      </c>
      <c r="D553" s="22" t="s">
        <v>28</v>
      </c>
      <c r="E553" s="22" t="s">
        <v>38</v>
      </c>
      <c r="F553" s="64"/>
      <c r="G553" s="28">
        <f>SUM(I553:K553)-H553</f>
        <v>27600</v>
      </c>
      <c r="H553" s="28"/>
      <c r="I553" s="28"/>
      <c r="J553" s="8">
        <f>SUM(Q553)</f>
        <v>27600</v>
      </c>
      <c r="K553" s="9">
        <f>SUM(S553+U553+W553+Y553+AA553)</f>
        <v>0</v>
      </c>
      <c r="L553" s="28">
        <f>SUM(N553:P553)-M553</f>
        <v>27600</v>
      </c>
      <c r="M553" s="37"/>
      <c r="N553" s="28"/>
      <c r="O553" s="8">
        <f>SUM(R553)</f>
        <v>27600</v>
      </c>
      <c r="P553" s="9">
        <f>SUM(T553+V553+X553+Z553+AB553)</f>
        <v>0</v>
      </c>
      <c r="Q553" s="9">
        <v>27600</v>
      </c>
      <c r="R553" s="9">
        <v>27600</v>
      </c>
      <c r="S553" s="9"/>
      <c r="T553" s="9"/>
      <c r="U553" s="9"/>
      <c r="V553" s="9"/>
      <c r="W553" s="9"/>
      <c r="X553" s="9"/>
      <c r="Y553" s="9"/>
      <c r="Z553" s="9"/>
      <c r="AA553" s="9"/>
      <c r="AB553" s="9"/>
    </row>
    <row r="554" spans="1:28" ht="31.5" outlineLevel="5">
      <c r="A554" s="12" t="s">
        <v>453</v>
      </c>
      <c r="B554" s="22" t="s">
        <v>166</v>
      </c>
      <c r="C554" s="22" t="s">
        <v>438</v>
      </c>
      <c r="D554" s="22" t="s">
        <v>94</v>
      </c>
      <c r="E554" s="22" t="s">
        <v>2</v>
      </c>
      <c r="F554" s="64"/>
      <c r="G554" s="28">
        <f>SUM(G555)</f>
        <v>316242.33</v>
      </c>
      <c r="H554" s="28">
        <f t="shared" ref="H554:AB554" si="395">SUM(H555)</f>
        <v>0</v>
      </c>
      <c r="I554" s="28">
        <f t="shared" si="395"/>
        <v>0</v>
      </c>
      <c r="J554" s="28">
        <f t="shared" si="395"/>
        <v>316242.33</v>
      </c>
      <c r="K554" s="28">
        <f t="shared" si="395"/>
        <v>0</v>
      </c>
      <c r="L554" s="28">
        <f t="shared" si="395"/>
        <v>287309.81</v>
      </c>
      <c r="M554" s="28">
        <f t="shared" si="395"/>
        <v>0</v>
      </c>
      <c r="N554" s="28">
        <f t="shared" si="395"/>
        <v>0</v>
      </c>
      <c r="O554" s="28">
        <f t="shared" si="395"/>
        <v>287309.81</v>
      </c>
      <c r="P554" s="28">
        <f t="shared" si="395"/>
        <v>0</v>
      </c>
      <c r="Q554" s="28">
        <f t="shared" si="395"/>
        <v>316242.33</v>
      </c>
      <c r="R554" s="28">
        <f t="shared" si="395"/>
        <v>287309.81</v>
      </c>
      <c r="S554" s="28">
        <f t="shared" si="395"/>
        <v>0</v>
      </c>
      <c r="T554" s="28">
        <f t="shared" si="395"/>
        <v>0</v>
      </c>
      <c r="U554" s="28">
        <f t="shared" si="395"/>
        <v>0</v>
      </c>
      <c r="V554" s="28">
        <f t="shared" si="395"/>
        <v>0</v>
      </c>
      <c r="W554" s="28">
        <f t="shared" si="395"/>
        <v>0</v>
      </c>
      <c r="X554" s="28">
        <f t="shared" si="395"/>
        <v>0</v>
      </c>
      <c r="Y554" s="28">
        <f t="shared" si="395"/>
        <v>0</v>
      </c>
      <c r="Z554" s="28">
        <f t="shared" si="395"/>
        <v>0</v>
      </c>
      <c r="AA554" s="28">
        <f t="shared" si="395"/>
        <v>0</v>
      </c>
      <c r="AB554" s="28">
        <f t="shared" si="395"/>
        <v>0</v>
      </c>
    </row>
    <row r="555" spans="1:28" outlineLevel="5">
      <c r="A555" s="12" t="s">
        <v>452</v>
      </c>
      <c r="B555" s="22" t="s">
        <v>166</v>
      </c>
      <c r="C555" s="22" t="s">
        <v>438</v>
      </c>
      <c r="D555" s="22" t="s">
        <v>94</v>
      </c>
      <c r="E555" s="22" t="s">
        <v>90</v>
      </c>
      <c r="F555" s="64"/>
      <c r="G555" s="28">
        <f>SUM(I555:K555)-H555</f>
        <v>316242.33</v>
      </c>
      <c r="H555" s="28"/>
      <c r="I555" s="28"/>
      <c r="J555" s="8">
        <f>SUM(Q555)</f>
        <v>316242.33</v>
      </c>
      <c r="K555" s="9">
        <f>SUM(S555+U555+W555+Y555+AA555)</f>
        <v>0</v>
      </c>
      <c r="L555" s="28">
        <f>SUM(N555:P555)-M555</f>
        <v>287309.81</v>
      </c>
      <c r="M555" s="37"/>
      <c r="N555" s="28"/>
      <c r="O555" s="8">
        <f>SUM(R555)</f>
        <v>287309.81</v>
      </c>
      <c r="P555" s="9">
        <f>SUM(T555+V555+X555+Z555+AB555)</f>
        <v>0</v>
      </c>
      <c r="Q555" s="9">
        <v>316242.33</v>
      </c>
      <c r="R555" s="9">
        <v>287309.81</v>
      </c>
      <c r="S555" s="9"/>
      <c r="T555" s="9"/>
      <c r="U555" s="9"/>
      <c r="V555" s="9"/>
      <c r="W555" s="9"/>
      <c r="X555" s="9"/>
      <c r="Y555" s="9"/>
      <c r="Z555" s="9"/>
      <c r="AA555" s="9"/>
      <c r="AB555" s="9"/>
    </row>
    <row r="556" spans="1:28" s="7" customFormat="1" ht="94.5" outlineLevel="5">
      <c r="A556" s="14" t="s">
        <v>974</v>
      </c>
      <c r="B556" s="79" t="s">
        <v>166</v>
      </c>
      <c r="C556" s="79">
        <v>1430102043</v>
      </c>
      <c r="D556" s="79" t="s">
        <v>2</v>
      </c>
      <c r="E556" s="79" t="s">
        <v>2</v>
      </c>
      <c r="F556" s="65"/>
      <c r="G556" s="51">
        <f>SUM(G557)</f>
        <v>64093.479999999996</v>
      </c>
      <c r="H556" s="51">
        <f t="shared" ref="H556:AB557" si="396">SUM(H557)</f>
        <v>0</v>
      </c>
      <c r="I556" s="51">
        <f t="shared" si="396"/>
        <v>64093.479999999996</v>
      </c>
      <c r="J556" s="51">
        <f t="shared" si="396"/>
        <v>0</v>
      </c>
      <c r="K556" s="51">
        <f t="shared" si="396"/>
        <v>0</v>
      </c>
      <c r="L556" s="51">
        <f t="shared" si="396"/>
        <v>64093.479999999996</v>
      </c>
      <c r="M556" s="51">
        <f t="shared" si="396"/>
        <v>0</v>
      </c>
      <c r="N556" s="51">
        <f t="shared" si="396"/>
        <v>64093.479999999996</v>
      </c>
      <c r="O556" s="51">
        <f t="shared" si="396"/>
        <v>0</v>
      </c>
      <c r="P556" s="51">
        <f t="shared" si="396"/>
        <v>0</v>
      </c>
      <c r="Q556" s="51">
        <f t="shared" si="396"/>
        <v>0</v>
      </c>
      <c r="R556" s="51">
        <f t="shared" si="396"/>
        <v>0</v>
      </c>
      <c r="S556" s="51">
        <f t="shared" si="396"/>
        <v>0</v>
      </c>
      <c r="T556" s="51">
        <f t="shared" si="396"/>
        <v>0</v>
      </c>
      <c r="U556" s="51">
        <f t="shared" si="396"/>
        <v>0</v>
      </c>
      <c r="V556" s="51">
        <f t="shared" si="396"/>
        <v>0</v>
      </c>
      <c r="W556" s="51">
        <f t="shared" si="396"/>
        <v>0</v>
      </c>
      <c r="X556" s="51">
        <f t="shared" si="396"/>
        <v>0</v>
      </c>
      <c r="Y556" s="51">
        <f t="shared" si="396"/>
        <v>0</v>
      </c>
      <c r="Z556" s="51">
        <f t="shared" si="396"/>
        <v>0</v>
      </c>
      <c r="AA556" s="51">
        <f t="shared" si="396"/>
        <v>0</v>
      </c>
      <c r="AB556" s="51">
        <f t="shared" si="396"/>
        <v>0</v>
      </c>
    </row>
    <row r="557" spans="1:28" ht="47.25" outlineLevel="5">
      <c r="A557" s="12" t="s">
        <v>410</v>
      </c>
      <c r="B557" s="22" t="s">
        <v>166</v>
      </c>
      <c r="C557" s="22">
        <v>1430102043</v>
      </c>
      <c r="D557" s="22" t="s">
        <v>26</v>
      </c>
      <c r="E557" s="22" t="s">
        <v>2</v>
      </c>
      <c r="F557" s="64"/>
      <c r="G557" s="28">
        <f>SUM(G558)</f>
        <v>64093.479999999996</v>
      </c>
      <c r="H557" s="28">
        <f t="shared" si="396"/>
        <v>0</v>
      </c>
      <c r="I557" s="28">
        <f t="shared" si="396"/>
        <v>64093.479999999996</v>
      </c>
      <c r="J557" s="28">
        <f t="shared" si="396"/>
        <v>0</v>
      </c>
      <c r="K557" s="28">
        <f t="shared" si="396"/>
        <v>0</v>
      </c>
      <c r="L557" s="28">
        <f t="shared" si="396"/>
        <v>64093.479999999996</v>
      </c>
      <c r="M557" s="28">
        <f t="shared" si="396"/>
        <v>0</v>
      </c>
      <c r="N557" s="28">
        <f t="shared" si="396"/>
        <v>64093.479999999996</v>
      </c>
      <c r="O557" s="28">
        <f t="shared" si="396"/>
        <v>0</v>
      </c>
      <c r="P557" s="28">
        <f t="shared" si="396"/>
        <v>0</v>
      </c>
      <c r="Q557" s="28">
        <f t="shared" si="396"/>
        <v>0</v>
      </c>
      <c r="R557" s="28">
        <f t="shared" si="396"/>
        <v>0</v>
      </c>
      <c r="S557" s="28">
        <f t="shared" si="396"/>
        <v>0</v>
      </c>
      <c r="T557" s="28">
        <f t="shared" si="396"/>
        <v>0</v>
      </c>
      <c r="U557" s="28">
        <f t="shared" si="396"/>
        <v>0</v>
      </c>
      <c r="V557" s="28">
        <f t="shared" si="396"/>
        <v>0</v>
      </c>
      <c r="W557" s="28">
        <f t="shared" si="396"/>
        <v>0</v>
      </c>
      <c r="X557" s="28">
        <f t="shared" si="396"/>
        <v>0</v>
      </c>
      <c r="Y557" s="28">
        <f t="shared" si="396"/>
        <v>0</v>
      </c>
      <c r="Z557" s="28">
        <f t="shared" si="396"/>
        <v>0</v>
      </c>
      <c r="AA557" s="28">
        <f t="shared" si="396"/>
        <v>0</v>
      </c>
      <c r="AB557" s="28">
        <f t="shared" si="396"/>
        <v>0</v>
      </c>
    </row>
    <row r="558" spans="1:28" ht="31.5" outlineLevel="5">
      <c r="A558" s="12" t="s">
        <v>411</v>
      </c>
      <c r="B558" s="22" t="s">
        <v>166</v>
      </c>
      <c r="C558" s="22">
        <v>1430102043</v>
      </c>
      <c r="D558" s="22" t="s">
        <v>28</v>
      </c>
      <c r="E558" s="22" t="s">
        <v>2</v>
      </c>
      <c r="F558" s="64"/>
      <c r="G558" s="28">
        <f>SUM(G559:G560)</f>
        <v>64093.479999999996</v>
      </c>
      <c r="H558" s="28">
        <f t="shared" ref="H558:AB558" si="397">SUM(H559:H560)</f>
        <v>0</v>
      </c>
      <c r="I558" s="28">
        <f t="shared" si="397"/>
        <v>64093.479999999996</v>
      </c>
      <c r="J558" s="28">
        <f t="shared" si="397"/>
        <v>0</v>
      </c>
      <c r="K558" s="28">
        <f t="shared" si="397"/>
        <v>0</v>
      </c>
      <c r="L558" s="28">
        <f t="shared" si="397"/>
        <v>64093.479999999996</v>
      </c>
      <c r="M558" s="28">
        <f t="shared" si="397"/>
        <v>0</v>
      </c>
      <c r="N558" s="28">
        <f t="shared" si="397"/>
        <v>64093.479999999996</v>
      </c>
      <c r="O558" s="28">
        <f t="shared" si="397"/>
        <v>0</v>
      </c>
      <c r="P558" s="28">
        <f t="shared" si="397"/>
        <v>0</v>
      </c>
      <c r="Q558" s="28">
        <f t="shared" si="397"/>
        <v>0</v>
      </c>
      <c r="R558" s="28">
        <f t="shared" si="397"/>
        <v>0</v>
      </c>
      <c r="S558" s="28">
        <f t="shared" si="397"/>
        <v>0</v>
      </c>
      <c r="T558" s="28">
        <f t="shared" si="397"/>
        <v>0</v>
      </c>
      <c r="U558" s="28">
        <f t="shared" si="397"/>
        <v>0</v>
      </c>
      <c r="V558" s="28">
        <f t="shared" si="397"/>
        <v>0</v>
      </c>
      <c r="W558" s="28">
        <f t="shared" si="397"/>
        <v>0</v>
      </c>
      <c r="X558" s="28">
        <f t="shared" si="397"/>
        <v>0</v>
      </c>
      <c r="Y558" s="28">
        <f t="shared" si="397"/>
        <v>0</v>
      </c>
      <c r="Z558" s="28">
        <f t="shared" si="397"/>
        <v>0</v>
      </c>
      <c r="AA558" s="28">
        <f t="shared" si="397"/>
        <v>0</v>
      </c>
      <c r="AB558" s="28">
        <f t="shared" si="397"/>
        <v>0</v>
      </c>
    </row>
    <row r="559" spans="1:28" ht="31.5" outlineLevel="5">
      <c r="A559" s="12" t="s">
        <v>415</v>
      </c>
      <c r="B559" s="22" t="s">
        <v>166</v>
      </c>
      <c r="C559" s="22">
        <v>1430102043</v>
      </c>
      <c r="D559" s="22" t="s">
        <v>28</v>
      </c>
      <c r="E559" s="22" t="s">
        <v>72</v>
      </c>
      <c r="F559" s="64"/>
      <c r="G559" s="28">
        <f>SUM(I559:K559)-H559</f>
        <v>14093.48</v>
      </c>
      <c r="H559" s="28"/>
      <c r="I559" s="28">
        <v>14093.48</v>
      </c>
      <c r="J559" s="8">
        <f>SUM(Q559)</f>
        <v>0</v>
      </c>
      <c r="K559" s="9">
        <f>SUM(S559+U559+W559+Y559+AA559)</f>
        <v>0</v>
      </c>
      <c r="L559" s="28">
        <f>SUM(N559:P559)-M559</f>
        <v>14093.48</v>
      </c>
      <c r="M559" s="37"/>
      <c r="N559" s="28">
        <v>14093.48</v>
      </c>
      <c r="O559" s="8">
        <f>SUM(R559)</f>
        <v>0</v>
      </c>
      <c r="P559" s="9">
        <f>SUM(T559+V559+X559+Z559+AB559)</f>
        <v>0</v>
      </c>
      <c r="Q559" s="9"/>
      <c r="R559" s="9"/>
      <c r="S559" s="9"/>
      <c r="T559" s="9"/>
      <c r="U559" s="9"/>
      <c r="V559" s="9"/>
      <c r="W559" s="9"/>
      <c r="X559" s="9"/>
      <c r="Y559" s="9"/>
      <c r="Z559" s="9"/>
      <c r="AA559" s="9"/>
      <c r="AB559" s="9"/>
    </row>
    <row r="560" spans="1:28" outlineLevel="5">
      <c r="A560" s="12" t="s">
        <v>424</v>
      </c>
      <c r="B560" s="22" t="s">
        <v>166</v>
      </c>
      <c r="C560" s="22">
        <v>1430102043</v>
      </c>
      <c r="D560" s="22" t="s">
        <v>28</v>
      </c>
      <c r="E560" s="22" t="s">
        <v>38</v>
      </c>
      <c r="F560" s="64"/>
      <c r="G560" s="28">
        <f>SUM(I560:K560)-H560</f>
        <v>50000</v>
      </c>
      <c r="H560" s="28"/>
      <c r="I560" s="28">
        <v>50000</v>
      </c>
      <c r="J560" s="8">
        <f>SUM(Q560)</f>
        <v>0</v>
      </c>
      <c r="K560" s="9">
        <f>SUM(S560+U560+W560+Y560+AA560)</f>
        <v>0</v>
      </c>
      <c r="L560" s="28">
        <f>SUM(N560:P560)-M560</f>
        <v>50000</v>
      </c>
      <c r="M560" s="37"/>
      <c r="N560" s="28">
        <v>50000</v>
      </c>
      <c r="O560" s="8">
        <f>SUM(R560)</f>
        <v>0</v>
      </c>
      <c r="P560" s="9">
        <f>SUM(T560+V560+X560+Z560+AB560)</f>
        <v>0</v>
      </c>
      <c r="Q560" s="9"/>
      <c r="R560" s="9"/>
      <c r="S560" s="9"/>
      <c r="T560" s="9"/>
      <c r="U560" s="9"/>
      <c r="V560" s="9"/>
      <c r="W560" s="9"/>
      <c r="X560" s="9"/>
      <c r="Y560" s="9"/>
      <c r="Z560" s="9"/>
      <c r="AA560" s="9"/>
      <c r="AB560" s="9"/>
    </row>
    <row r="561" spans="1:28" s="7" customFormat="1" ht="63" outlineLevel="5">
      <c r="A561" s="14" t="s">
        <v>457</v>
      </c>
      <c r="B561" s="79" t="s">
        <v>166</v>
      </c>
      <c r="C561" s="79" t="s">
        <v>458</v>
      </c>
      <c r="D561" s="79" t="s">
        <v>2</v>
      </c>
      <c r="E561" s="79" t="s">
        <v>2</v>
      </c>
      <c r="F561" s="65"/>
      <c r="G561" s="51">
        <f t="shared" ref="G561:AB561" si="398">SUM(G562+G565)</f>
        <v>151868.03999999998</v>
      </c>
      <c r="H561" s="51">
        <f t="shared" si="398"/>
        <v>0</v>
      </c>
      <c r="I561" s="51">
        <f t="shared" si="398"/>
        <v>0</v>
      </c>
      <c r="J561" s="51">
        <f t="shared" si="398"/>
        <v>151868.03999999998</v>
      </c>
      <c r="K561" s="51">
        <f t="shared" si="398"/>
        <v>0</v>
      </c>
      <c r="L561" s="51">
        <f t="shared" si="398"/>
        <v>151868.03999999998</v>
      </c>
      <c r="M561" s="51">
        <f t="shared" si="398"/>
        <v>0</v>
      </c>
      <c r="N561" s="51">
        <f t="shared" si="398"/>
        <v>0</v>
      </c>
      <c r="O561" s="51">
        <f t="shared" si="398"/>
        <v>151868.03999999998</v>
      </c>
      <c r="P561" s="51">
        <f t="shared" si="398"/>
        <v>0</v>
      </c>
      <c r="Q561" s="51">
        <f t="shared" si="398"/>
        <v>151868.03999999998</v>
      </c>
      <c r="R561" s="51">
        <f t="shared" si="398"/>
        <v>151868.03999999998</v>
      </c>
      <c r="S561" s="51">
        <f t="shared" si="398"/>
        <v>0</v>
      </c>
      <c r="T561" s="51">
        <f t="shared" si="398"/>
        <v>0</v>
      </c>
      <c r="U561" s="51">
        <f t="shared" si="398"/>
        <v>0</v>
      </c>
      <c r="V561" s="51">
        <f t="shared" si="398"/>
        <v>0</v>
      </c>
      <c r="W561" s="51">
        <f t="shared" si="398"/>
        <v>0</v>
      </c>
      <c r="X561" s="51">
        <f t="shared" si="398"/>
        <v>0</v>
      </c>
      <c r="Y561" s="51">
        <f t="shared" si="398"/>
        <v>0</v>
      </c>
      <c r="Z561" s="51">
        <f t="shared" si="398"/>
        <v>0</v>
      </c>
      <c r="AA561" s="51">
        <f t="shared" si="398"/>
        <v>0</v>
      </c>
      <c r="AB561" s="51">
        <f t="shared" si="398"/>
        <v>0</v>
      </c>
    </row>
    <row r="562" spans="1:28" ht="47.25" outlineLevel="5">
      <c r="A562" s="12" t="s">
        <v>410</v>
      </c>
      <c r="B562" s="22" t="s">
        <v>166</v>
      </c>
      <c r="C562" s="22" t="s">
        <v>458</v>
      </c>
      <c r="D562" s="22" t="s">
        <v>26</v>
      </c>
      <c r="E562" s="22" t="s">
        <v>2</v>
      </c>
      <c r="F562" s="64"/>
      <c r="G562" s="28">
        <f>SUM(G563)</f>
        <v>111974.7</v>
      </c>
      <c r="H562" s="28">
        <f t="shared" ref="H562:AB562" si="399">SUM(H563)</f>
        <v>0</v>
      </c>
      <c r="I562" s="28">
        <f t="shared" si="399"/>
        <v>0</v>
      </c>
      <c r="J562" s="28">
        <f t="shared" si="399"/>
        <v>111974.7</v>
      </c>
      <c r="K562" s="28">
        <f t="shared" si="399"/>
        <v>0</v>
      </c>
      <c r="L562" s="28">
        <f t="shared" si="399"/>
        <v>111974.7</v>
      </c>
      <c r="M562" s="28">
        <f t="shared" si="399"/>
        <v>0</v>
      </c>
      <c r="N562" s="28">
        <f t="shared" si="399"/>
        <v>0</v>
      </c>
      <c r="O562" s="28">
        <f t="shared" si="399"/>
        <v>111974.7</v>
      </c>
      <c r="P562" s="28">
        <f t="shared" si="399"/>
        <v>0</v>
      </c>
      <c r="Q562" s="28">
        <f t="shared" si="399"/>
        <v>111974.7</v>
      </c>
      <c r="R562" s="28">
        <f t="shared" si="399"/>
        <v>111974.7</v>
      </c>
      <c r="S562" s="28">
        <f t="shared" si="399"/>
        <v>0</v>
      </c>
      <c r="T562" s="28">
        <f t="shared" si="399"/>
        <v>0</v>
      </c>
      <c r="U562" s="28">
        <f t="shared" si="399"/>
        <v>0</v>
      </c>
      <c r="V562" s="28">
        <f t="shared" si="399"/>
        <v>0</v>
      </c>
      <c r="W562" s="28">
        <f t="shared" si="399"/>
        <v>0</v>
      </c>
      <c r="X562" s="28">
        <f t="shared" si="399"/>
        <v>0</v>
      </c>
      <c r="Y562" s="28">
        <f t="shared" si="399"/>
        <v>0</v>
      </c>
      <c r="Z562" s="28">
        <f t="shared" si="399"/>
        <v>0</v>
      </c>
      <c r="AA562" s="28">
        <f t="shared" si="399"/>
        <v>0</v>
      </c>
      <c r="AB562" s="28">
        <f t="shared" si="399"/>
        <v>0</v>
      </c>
    </row>
    <row r="563" spans="1:28" ht="31.5" outlineLevel="5">
      <c r="A563" s="12" t="s">
        <v>453</v>
      </c>
      <c r="B563" s="22" t="s">
        <v>166</v>
      </c>
      <c r="C563" s="22" t="s">
        <v>458</v>
      </c>
      <c r="D563" s="22" t="s">
        <v>94</v>
      </c>
      <c r="E563" s="22" t="s">
        <v>2</v>
      </c>
      <c r="F563" s="64"/>
      <c r="G563" s="28">
        <f>SUM(G564)</f>
        <v>111974.7</v>
      </c>
      <c r="H563" s="28">
        <f t="shared" ref="H563:AB563" si="400">SUM(H564)</f>
        <v>0</v>
      </c>
      <c r="I563" s="28">
        <f t="shared" si="400"/>
        <v>0</v>
      </c>
      <c r="J563" s="28">
        <f t="shared" si="400"/>
        <v>111974.7</v>
      </c>
      <c r="K563" s="28">
        <f t="shared" si="400"/>
        <v>0</v>
      </c>
      <c r="L563" s="28">
        <f t="shared" si="400"/>
        <v>111974.7</v>
      </c>
      <c r="M563" s="28">
        <f t="shared" si="400"/>
        <v>0</v>
      </c>
      <c r="N563" s="28">
        <f t="shared" si="400"/>
        <v>0</v>
      </c>
      <c r="O563" s="28">
        <f t="shared" si="400"/>
        <v>111974.7</v>
      </c>
      <c r="P563" s="28">
        <f t="shared" si="400"/>
        <v>0</v>
      </c>
      <c r="Q563" s="28">
        <f t="shared" si="400"/>
        <v>111974.7</v>
      </c>
      <c r="R563" s="28">
        <f t="shared" si="400"/>
        <v>111974.7</v>
      </c>
      <c r="S563" s="28">
        <f t="shared" si="400"/>
        <v>0</v>
      </c>
      <c r="T563" s="28">
        <f t="shared" si="400"/>
        <v>0</v>
      </c>
      <c r="U563" s="28">
        <f t="shared" si="400"/>
        <v>0</v>
      </c>
      <c r="V563" s="28">
        <f t="shared" si="400"/>
        <v>0</v>
      </c>
      <c r="W563" s="28">
        <f t="shared" si="400"/>
        <v>0</v>
      </c>
      <c r="X563" s="28">
        <f t="shared" si="400"/>
        <v>0</v>
      </c>
      <c r="Y563" s="28">
        <f t="shared" si="400"/>
        <v>0</v>
      </c>
      <c r="Z563" s="28">
        <f t="shared" si="400"/>
        <v>0</v>
      </c>
      <c r="AA563" s="28">
        <f t="shared" si="400"/>
        <v>0</v>
      </c>
      <c r="AB563" s="28">
        <f t="shared" si="400"/>
        <v>0</v>
      </c>
    </row>
    <row r="564" spans="1:28" outlineLevel="5">
      <c r="A564" s="12" t="s">
        <v>452</v>
      </c>
      <c r="B564" s="22" t="s">
        <v>166</v>
      </c>
      <c r="C564" s="22" t="s">
        <v>458</v>
      </c>
      <c r="D564" s="22" t="s">
        <v>94</v>
      </c>
      <c r="E564" s="22" t="s">
        <v>90</v>
      </c>
      <c r="F564" s="64"/>
      <c r="G564" s="28">
        <f>SUM(I564:K564)-H564</f>
        <v>111974.7</v>
      </c>
      <c r="H564" s="28"/>
      <c r="I564" s="28"/>
      <c r="J564" s="8">
        <f>SUM(Q564)</f>
        <v>111974.7</v>
      </c>
      <c r="K564" s="9">
        <f>SUM(S564+U564+W564+Y564+AA564)</f>
        <v>0</v>
      </c>
      <c r="L564" s="28">
        <f>SUM(N564:P564)-M564</f>
        <v>111974.7</v>
      </c>
      <c r="M564" s="37"/>
      <c r="N564" s="28"/>
      <c r="O564" s="8">
        <f>SUM(R564)</f>
        <v>111974.7</v>
      </c>
      <c r="P564" s="9">
        <f>SUM(T564+V564+X564+Z564+AB564)</f>
        <v>0</v>
      </c>
      <c r="Q564" s="9">
        <v>111974.7</v>
      </c>
      <c r="R564" s="9">
        <v>111974.7</v>
      </c>
      <c r="S564" s="9"/>
      <c r="T564" s="9"/>
      <c r="U564" s="9"/>
      <c r="V564" s="9"/>
      <c r="W564" s="9"/>
      <c r="X564" s="9"/>
      <c r="Y564" s="9"/>
      <c r="Z564" s="9"/>
      <c r="AA564" s="9"/>
      <c r="AB564" s="9"/>
    </row>
    <row r="565" spans="1:28" ht="31.5" outlineLevel="5">
      <c r="A565" s="12" t="s">
        <v>450</v>
      </c>
      <c r="B565" s="22" t="s">
        <v>166</v>
      </c>
      <c r="C565" s="22" t="s">
        <v>458</v>
      </c>
      <c r="D565" s="22" t="s">
        <v>42</v>
      </c>
      <c r="E565" s="22" t="s">
        <v>2</v>
      </c>
      <c r="F565" s="64"/>
      <c r="G565" s="28">
        <f>SUM(G566)</f>
        <v>39893.339999999997</v>
      </c>
      <c r="H565" s="28">
        <f t="shared" ref="H565:AB565" si="401">SUM(H566)</f>
        <v>0</v>
      </c>
      <c r="I565" s="28">
        <f t="shared" si="401"/>
        <v>0</v>
      </c>
      <c r="J565" s="28">
        <f t="shared" si="401"/>
        <v>39893.339999999997</v>
      </c>
      <c r="K565" s="28">
        <f t="shared" si="401"/>
        <v>0</v>
      </c>
      <c r="L565" s="28">
        <f t="shared" si="401"/>
        <v>39893.339999999997</v>
      </c>
      <c r="M565" s="28">
        <f t="shared" si="401"/>
        <v>0</v>
      </c>
      <c r="N565" s="28">
        <f t="shared" si="401"/>
        <v>0</v>
      </c>
      <c r="O565" s="28">
        <f t="shared" si="401"/>
        <v>39893.339999999997</v>
      </c>
      <c r="P565" s="28">
        <f t="shared" si="401"/>
        <v>0</v>
      </c>
      <c r="Q565" s="28">
        <f t="shared" si="401"/>
        <v>39893.339999999997</v>
      </c>
      <c r="R565" s="28">
        <f t="shared" si="401"/>
        <v>39893.339999999997</v>
      </c>
      <c r="S565" s="28">
        <f t="shared" si="401"/>
        <v>0</v>
      </c>
      <c r="T565" s="28">
        <f t="shared" si="401"/>
        <v>0</v>
      </c>
      <c r="U565" s="28">
        <f t="shared" si="401"/>
        <v>0</v>
      </c>
      <c r="V565" s="28">
        <f t="shared" si="401"/>
        <v>0</v>
      </c>
      <c r="W565" s="28">
        <f t="shared" si="401"/>
        <v>0</v>
      </c>
      <c r="X565" s="28">
        <f t="shared" si="401"/>
        <v>0</v>
      </c>
      <c r="Y565" s="28">
        <f t="shared" si="401"/>
        <v>0</v>
      </c>
      <c r="Z565" s="28">
        <f t="shared" si="401"/>
        <v>0</v>
      </c>
      <c r="AA565" s="28">
        <f t="shared" si="401"/>
        <v>0</v>
      </c>
      <c r="AB565" s="28">
        <f t="shared" si="401"/>
        <v>0</v>
      </c>
    </row>
    <row r="566" spans="1:28" ht="63" outlineLevel="5">
      <c r="A566" s="12" t="s">
        <v>454</v>
      </c>
      <c r="B566" s="22" t="s">
        <v>166</v>
      </c>
      <c r="C566" s="22" t="s">
        <v>458</v>
      </c>
      <c r="D566" s="22" t="s">
        <v>260</v>
      </c>
      <c r="E566" s="22" t="s">
        <v>2</v>
      </c>
      <c r="F566" s="64"/>
      <c r="G566" s="28">
        <f t="shared" ref="G566:AB566" si="402">SUM(G567:G568)</f>
        <v>39893.339999999997</v>
      </c>
      <c r="H566" s="28">
        <f t="shared" si="402"/>
        <v>0</v>
      </c>
      <c r="I566" s="28">
        <f t="shared" si="402"/>
        <v>0</v>
      </c>
      <c r="J566" s="28">
        <f t="shared" si="402"/>
        <v>39893.339999999997</v>
      </c>
      <c r="K566" s="28">
        <f t="shared" si="402"/>
        <v>0</v>
      </c>
      <c r="L566" s="28">
        <f t="shared" si="402"/>
        <v>39893.339999999997</v>
      </c>
      <c r="M566" s="28">
        <f t="shared" si="402"/>
        <v>0</v>
      </c>
      <c r="N566" s="28">
        <f t="shared" si="402"/>
        <v>0</v>
      </c>
      <c r="O566" s="28">
        <f t="shared" si="402"/>
        <v>39893.339999999997</v>
      </c>
      <c r="P566" s="28">
        <f t="shared" si="402"/>
        <v>0</v>
      </c>
      <c r="Q566" s="28">
        <f t="shared" si="402"/>
        <v>39893.339999999997</v>
      </c>
      <c r="R566" s="28">
        <f t="shared" si="402"/>
        <v>39893.339999999997</v>
      </c>
      <c r="S566" s="28">
        <f t="shared" si="402"/>
        <v>0</v>
      </c>
      <c r="T566" s="28">
        <f t="shared" si="402"/>
        <v>0</v>
      </c>
      <c r="U566" s="28">
        <f t="shared" si="402"/>
        <v>0</v>
      </c>
      <c r="V566" s="28">
        <f t="shared" si="402"/>
        <v>0</v>
      </c>
      <c r="W566" s="28">
        <f t="shared" si="402"/>
        <v>0</v>
      </c>
      <c r="X566" s="28">
        <f t="shared" si="402"/>
        <v>0</v>
      </c>
      <c r="Y566" s="28">
        <f t="shared" si="402"/>
        <v>0</v>
      </c>
      <c r="Z566" s="28">
        <f t="shared" si="402"/>
        <v>0</v>
      </c>
      <c r="AA566" s="28">
        <f t="shared" si="402"/>
        <v>0</v>
      </c>
      <c r="AB566" s="28">
        <f t="shared" si="402"/>
        <v>0</v>
      </c>
    </row>
    <row r="567" spans="1:28" ht="31.5" outlineLevel="5">
      <c r="A567" s="12" t="s">
        <v>455</v>
      </c>
      <c r="B567" s="22" t="s">
        <v>166</v>
      </c>
      <c r="C567" s="22" t="s">
        <v>458</v>
      </c>
      <c r="D567" s="22" t="s">
        <v>260</v>
      </c>
      <c r="E567" s="22" t="s">
        <v>52</v>
      </c>
      <c r="F567" s="64"/>
      <c r="G567" s="28">
        <f>SUM(I567:K567)-H567</f>
        <v>31893.34</v>
      </c>
      <c r="H567" s="28"/>
      <c r="I567" s="28"/>
      <c r="J567" s="8">
        <f>SUM(Q567)</f>
        <v>31893.34</v>
      </c>
      <c r="K567" s="9">
        <f>SUM(S567+U567+W567+Y567+AA567)</f>
        <v>0</v>
      </c>
      <c r="L567" s="28">
        <f>SUM(N567:P567)-M567</f>
        <v>31893.34</v>
      </c>
      <c r="M567" s="37"/>
      <c r="N567" s="28"/>
      <c r="O567" s="8">
        <f>SUM(R567)</f>
        <v>31893.34</v>
      </c>
      <c r="P567" s="9">
        <f>SUM(T567+V567+X567+Z567+AB567)</f>
        <v>0</v>
      </c>
      <c r="Q567" s="9">
        <v>31893.34</v>
      </c>
      <c r="R567" s="9">
        <v>31893.34</v>
      </c>
      <c r="S567" s="9"/>
      <c r="T567" s="9"/>
      <c r="U567" s="9"/>
      <c r="V567" s="9"/>
      <c r="W567" s="9"/>
      <c r="X567" s="9"/>
      <c r="Y567" s="9"/>
      <c r="Z567" s="9"/>
      <c r="AA567" s="9"/>
      <c r="AB567" s="9"/>
    </row>
    <row r="568" spans="1:28" ht="31.5" outlineLevel="5">
      <c r="A568" s="12" t="s">
        <v>456</v>
      </c>
      <c r="B568" s="22" t="s">
        <v>166</v>
      </c>
      <c r="C568" s="22" t="s">
        <v>458</v>
      </c>
      <c r="D568" s="22" t="s">
        <v>260</v>
      </c>
      <c r="E568" s="22" t="s">
        <v>78</v>
      </c>
      <c r="F568" s="64"/>
      <c r="G568" s="28">
        <f>SUM(I568:K568)-H568</f>
        <v>8000</v>
      </c>
      <c r="H568" s="28"/>
      <c r="I568" s="28"/>
      <c r="J568" s="8">
        <f>SUM(Q568)</f>
        <v>8000</v>
      </c>
      <c r="K568" s="9">
        <f>SUM(S568+U568+W568+Y568+AA568)</f>
        <v>0</v>
      </c>
      <c r="L568" s="28">
        <f>SUM(N568:P568)-M568</f>
        <v>8000</v>
      </c>
      <c r="M568" s="37"/>
      <c r="N568" s="28"/>
      <c r="O568" s="8">
        <f>SUM(R568)</f>
        <v>8000</v>
      </c>
      <c r="P568" s="9">
        <f>SUM(T568+V568+X568+Z568+AB568)</f>
        <v>0</v>
      </c>
      <c r="Q568" s="9">
        <v>8000</v>
      </c>
      <c r="R568" s="9">
        <v>8000</v>
      </c>
      <c r="S568" s="9"/>
      <c r="T568" s="9"/>
      <c r="U568" s="9"/>
      <c r="V568" s="9"/>
      <c r="W568" s="9"/>
      <c r="X568" s="9"/>
      <c r="Y568" s="9"/>
      <c r="Z568" s="9"/>
      <c r="AA568" s="9"/>
      <c r="AB568" s="9"/>
    </row>
    <row r="569" spans="1:28" s="4" customFormat="1" outlineLevel="1">
      <c r="A569" s="5" t="s">
        <v>179</v>
      </c>
      <c r="B569" s="44" t="s">
        <v>180</v>
      </c>
      <c r="C569" s="44" t="s">
        <v>4</v>
      </c>
      <c r="D569" s="44" t="s">
        <v>2</v>
      </c>
      <c r="E569" s="44" t="s">
        <v>2</v>
      </c>
      <c r="F569" s="99"/>
      <c r="G569" s="56">
        <f>SUM(G580+G611+G620+G625+G650+G660+G668+G727+G731+G735+G593+G601+G639+G654+G634+G589+G677+G686+G695+G703+G711+G719+G646+G570)</f>
        <v>32996004.090000007</v>
      </c>
      <c r="H569" s="56">
        <f t="shared" ref="H569:AB569" si="403">SUM(H580+H611+H620+H625+H650+H660+H668+H727+H731+H735+H593+H601+H639+H654+H634+H589+H677+H686+H695+H703+H711+H719+H646+H570)</f>
        <v>670000.06000000006</v>
      </c>
      <c r="I569" s="56">
        <f t="shared" si="403"/>
        <v>1482821.03</v>
      </c>
      <c r="J569" s="56">
        <f t="shared" si="403"/>
        <v>21676152.740000006</v>
      </c>
      <c r="K569" s="56">
        <f t="shared" si="403"/>
        <v>10507030.379999999</v>
      </c>
      <c r="L569" s="56">
        <f t="shared" si="403"/>
        <v>31135091.510000005</v>
      </c>
      <c r="M569" s="56">
        <f t="shared" si="403"/>
        <v>669844.60000000009</v>
      </c>
      <c r="N569" s="56">
        <f t="shared" si="403"/>
        <v>1482665.57</v>
      </c>
      <c r="O569" s="56">
        <f t="shared" si="403"/>
        <v>20064794.640000001</v>
      </c>
      <c r="P569" s="56">
        <f t="shared" si="403"/>
        <v>10257475.899999999</v>
      </c>
      <c r="Q569" s="56">
        <f t="shared" si="403"/>
        <v>21676152.740000006</v>
      </c>
      <c r="R569" s="56">
        <f t="shared" si="403"/>
        <v>20064794.640000001</v>
      </c>
      <c r="S569" s="56">
        <f t="shared" si="403"/>
        <v>2486784.14</v>
      </c>
      <c r="T569" s="56">
        <f t="shared" si="403"/>
        <v>2483926.0099999998</v>
      </c>
      <c r="U569" s="56">
        <f t="shared" si="403"/>
        <v>724256.04</v>
      </c>
      <c r="V569" s="56">
        <f t="shared" si="403"/>
        <v>707882.67</v>
      </c>
      <c r="W569" s="56">
        <f t="shared" si="403"/>
        <v>4328047.8899999997</v>
      </c>
      <c r="X569" s="56">
        <f t="shared" si="403"/>
        <v>4165826.55</v>
      </c>
      <c r="Y569" s="56">
        <f t="shared" si="403"/>
        <v>2192028.4500000002</v>
      </c>
      <c r="Z569" s="56">
        <f t="shared" si="403"/>
        <v>2165930.67</v>
      </c>
      <c r="AA569" s="56">
        <f t="shared" si="403"/>
        <v>775913.85999999987</v>
      </c>
      <c r="AB569" s="56">
        <f t="shared" si="403"/>
        <v>733910</v>
      </c>
    </row>
    <row r="570" spans="1:28" s="4" customFormat="1" ht="315" outlineLevel="1">
      <c r="A570" s="6" t="s">
        <v>1212</v>
      </c>
      <c r="B570" s="79" t="s">
        <v>180</v>
      </c>
      <c r="C570" s="79" t="s">
        <v>1213</v>
      </c>
      <c r="D570" s="48" t="s">
        <v>2</v>
      </c>
      <c r="E570" s="48" t="s">
        <v>2</v>
      </c>
      <c r="F570" s="99"/>
      <c r="G570" s="56">
        <f>SUM(G571)</f>
        <v>1775024.59</v>
      </c>
      <c r="H570" s="56">
        <f t="shared" ref="H570:AB571" si="404">SUM(H571)</f>
        <v>0</v>
      </c>
      <c r="I570" s="56">
        <f t="shared" si="404"/>
        <v>0</v>
      </c>
      <c r="J570" s="56">
        <f t="shared" si="404"/>
        <v>0</v>
      </c>
      <c r="K570" s="56">
        <f t="shared" si="404"/>
        <v>1775024.59</v>
      </c>
      <c r="L570" s="56">
        <f t="shared" si="404"/>
        <v>1775024.59</v>
      </c>
      <c r="M570" s="56">
        <f t="shared" si="404"/>
        <v>0</v>
      </c>
      <c r="N570" s="56">
        <f t="shared" si="404"/>
        <v>0</v>
      </c>
      <c r="O570" s="56">
        <f t="shared" si="404"/>
        <v>0</v>
      </c>
      <c r="P570" s="56">
        <f t="shared" si="404"/>
        <v>1775024.59</v>
      </c>
      <c r="Q570" s="56">
        <f t="shared" si="404"/>
        <v>0</v>
      </c>
      <c r="R570" s="56">
        <f t="shared" si="404"/>
        <v>0</v>
      </c>
      <c r="S570" s="56">
        <f t="shared" si="404"/>
        <v>580177.30000000005</v>
      </c>
      <c r="T570" s="56">
        <f t="shared" si="404"/>
        <v>580177.30000000005</v>
      </c>
      <c r="U570" s="56">
        <f t="shared" si="404"/>
        <v>0</v>
      </c>
      <c r="V570" s="56">
        <f t="shared" si="404"/>
        <v>0</v>
      </c>
      <c r="W570" s="56">
        <f t="shared" si="404"/>
        <v>1194847.29</v>
      </c>
      <c r="X570" s="56">
        <f t="shared" si="404"/>
        <v>1194847.29</v>
      </c>
      <c r="Y570" s="56">
        <f t="shared" si="404"/>
        <v>0</v>
      </c>
      <c r="Z570" s="56">
        <f t="shared" si="404"/>
        <v>0</v>
      </c>
      <c r="AA570" s="56">
        <f t="shared" si="404"/>
        <v>0</v>
      </c>
      <c r="AB570" s="56">
        <f t="shared" si="404"/>
        <v>0</v>
      </c>
    </row>
    <row r="571" spans="1:28" s="4" customFormat="1" ht="47.25" outlineLevel="1">
      <c r="A571" s="12" t="s">
        <v>410</v>
      </c>
      <c r="B571" s="22" t="s">
        <v>180</v>
      </c>
      <c r="C571" s="22" t="s">
        <v>1213</v>
      </c>
      <c r="D571" s="22" t="s">
        <v>26</v>
      </c>
      <c r="E571" s="22" t="s">
        <v>2</v>
      </c>
      <c r="F571" s="99"/>
      <c r="G571" s="67">
        <f>SUM(G572)</f>
        <v>1775024.59</v>
      </c>
      <c r="H571" s="67">
        <f t="shared" si="404"/>
        <v>0</v>
      </c>
      <c r="I571" s="67">
        <f t="shared" si="404"/>
        <v>0</v>
      </c>
      <c r="J571" s="67">
        <f t="shared" si="404"/>
        <v>0</v>
      </c>
      <c r="K571" s="67">
        <f t="shared" si="404"/>
        <v>1775024.59</v>
      </c>
      <c r="L571" s="67">
        <f t="shared" si="404"/>
        <v>1775024.59</v>
      </c>
      <c r="M571" s="67">
        <f t="shared" si="404"/>
        <v>0</v>
      </c>
      <c r="N571" s="67">
        <f t="shared" si="404"/>
        <v>0</v>
      </c>
      <c r="O571" s="67">
        <f t="shared" si="404"/>
        <v>0</v>
      </c>
      <c r="P571" s="67">
        <f t="shared" si="404"/>
        <v>1775024.59</v>
      </c>
      <c r="Q571" s="67">
        <f t="shared" si="404"/>
        <v>0</v>
      </c>
      <c r="R571" s="67">
        <f t="shared" si="404"/>
        <v>0</v>
      </c>
      <c r="S571" s="67">
        <f t="shared" si="404"/>
        <v>580177.30000000005</v>
      </c>
      <c r="T571" s="67">
        <f t="shared" si="404"/>
        <v>580177.30000000005</v>
      </c>
      <c r="U571" s="67">
        <f t="shared" si="404"/>
        <v>0</v>
      </c>
      <c r="V571" s="67">
        <f t="shared" si="404"/>
        <v>0</v>
      </c>
      <c r="W571" s="67">
        <f t="shared" si="404"/>
        <v>1194847.29</v>
      </c>
      <c r="X571" s="67">
        <f t="shared" si="404"/>
        <v>1194847.29</v>
      </c>
      <c r="Y571" s="67">
        <f t="shared" si="404"/>
        <v>0</v>
      </c>
      <c r="Z571" s="67">
        <f t="shared" si="404"/>
        <v>0</v>
      </c>
      <c r="AA571" s="67">
        <f t="shared" si="404"/>
        <v>0</v>
      </c>
      <c r="AB571" s="67">
        <f t="shared" si="404"/>
        <v>0</v>
      </c>
    </row>
    <row r="572" spans="1:28" s="4" customFormat="1" ht="31.5" outlineLevel="1">
      <c r="A572" s="12" t="s">
        <v>411</v>
      </c>
      <c r="B572" s="22" t="s">
        <v>180</v>
      </c>
      <c r="C572" s="22" t="s">
        <v>1213</v>
      </c>
      <c r="D572" s="22" t="s">
        <v>28</v>
      </c>
      <c r="E572" s="22" t="s">
        <v>2</v>
      </c>
      <c r="F572" s="99"/>
      <c r="G572" s="67">
        <f>SUM(G573:G575)</f>
        <v>1775024.59</v>
      </c>
      <c r="H572" s="67">
        <f t="shared" ref="H572:AB572" si="405">SUM(H573:H575)</f>
        <v>0</v>
      </c>
      <c r="I572" s="67">
        <f t="shared" si="405"/>
        <v>0</v>
      </c>
      <c r="J572" s="67">
        <f t="shared" si="405"/>
        <v>0</v>
      </c>
      <c r="K572" s="67">
        <f t="shared" si="405"/>
        <v>1775024.59</v>
      </c>
      <c r="L572" s="67">
        <f t="shared" si="405"/>
        <v>1775024.59</v>
      </c>
      <c r="M572" s="67">
        <f t="shared" si="405"/>
        <v>0</v>
      </c>
      <c r="N572" s="67">
        <f t="shared" si="405"/>
        <v>0</v>
      </c>
      <c r="O572" s="67">
        <f t="shared" si="405"/>
        <v>0</v>
      </c>
      <c r="P572" s="67">
        <f t="shared" si="405"/>
        <v>1775024.59</v>
      </c>
      <c r="Q572" s="67">
        <f t="shared" si="405"/>
        <v>0</v>
      </c>
      <c r="R572" s="67">
        <f t="shared" si="405"/>
        <v>0</v>
      </c>
      <c r="S572" s="67">
        <f t="shared" si="405"/>
        <v>580177.30000000005</v>
      </c>
      <c r="T572" s="67">
        <f t="shared" si="405"/>
        <v>580177.30000000005</v>
      </c>
      <c r="U572" s="67">
        <f t="shared" si="405"/>
        <v>0</v>
      </c>
      <c r="V572" s="67">
        <f t="shared" si="405"/>
        <v>0</v>
      </c>
      <c r="W572" s="67">
        <f t="shared" si="405"/>
        <v>1194847.29</v>
      </c>
      <c r="X572" s="67">
        <f t="shared" si="405"/>
        <v>1194847.29</v>
      </c>
      <c r="Y572" s="67">
        <f t="shared" si="405"/>
        <v>0</v>
      </c>
      <c r="Z572" s="67">
        <f t="shared" si="405"/>
        <v>0</v>
      </c>
      <c r="AA572" s="67">
        <f t="shared" si="405"/>
        <v>0</v>
      </c>
      <c r="AB572" s="67">
        <f t="shared" si="405"/>
        <v>0</v>
      </c>
    </row>
    <row r="573" spans="1:28" s="4" customFormat="1" ht="31.5" outlineLevel="1">
      <c r="A573" s="12" t="s">
        <v>415</v>
      </c>
      <c r="B573" s="22" t="s">
        <v>180</v>
      </c>
      <c r="C573" s="22" t="s">
        <v>1213</v>
      </c>
      <c r="D573" s="22" t="s">
        <v>28</v>
      </c>
      <c r="E573" s="22">
        <v>225</v>
      </c>
      <c r="F573" s="66" t="s">
        <v>1214</v>
      </c>
      <c r="G573" s="28">
        <f t="shared" ref="G573:G574" si="406">SUM(I573:K573)-H573</f>
        <v>1169847.29</v>
      </c>
      <c r="H573" s="28"/>
      <c r="I573" s="28"/>
      <c r="J573" s="8">
        <f t="shared" ref="J573:J574" si="407">SUM(Q573)</f>
        <v>0</v>
      </c>
      <c r="K573" s="9">
        <f t="shared" ref="K573:K574" si="408">SUM(S573+U573+W573+Y573+AA573)</f>
        <v>1169847.29</v>
      </c>
      <c r="L573" s="28">
        <f t="shared" ref="L573:L574" si="409">SUM(N573:P573)-M573</f>
        <v>1169847.29</v>
      </c>
      <c r="M573" s="58"/>
      <c r="N573" s="28"/>
      <c r="O573" s="8">
        <f t="shared" ref="O573:O574" si="410">SUM(R573)</f>
        <v>0</v>
      </c>
      <c r="P573" s="9">
        <f t="shared" ref="P573:P574" si="411">SUM(T573+V573+X573+Z573+AB573)</f>
        <v>1169847.29</v>
      </c>
      <c r="Q573" s="67"/>
      <c r="R573" s="67"/>
      <c r="S573" s="67"/>
      <c r="T573" s="67"/>
      <c r="U573" s="67"/>
      <c r="V573" s="67"/>
      <c r="W573" s="67">
        <v>1169847.29</v>
      </c>
      <c r="X573" s="67">
        <v>1169847.29</v>
      </c>
      <c r="Y573" s="67"/>
      <c r="Z573" s="67"/>
      <c r="AA573" s="67"/>
      <c r="AB573" s="67"/>
    </row>
    <row r="574" spans="1:28" s="4" customFormat="1" outlineLevel="1">
      <c r="A574" s="12" t="s">
        <v>424</v>
      </c>
      <c r="B574" s="22" t="s">
        <v>180</v>
      </c>
      <c r="C574" s="22" t="s">
        <v>1213</v>
      </c>
      <c r="D574" s="22" t="s">
        <v>28</v>
      </c>
      <c r="E574" s="22">
        <v>226</v>
      </c>
      <c r="F574" s="66" t="s">
        <v>1214</v>
      </c>
      <c r="G574" s="28">
        <f t="shared" si="406"/>
        <v>25000</v>
      </c>
      <c r="H574" s="28"/>
      <c r="I574" s="28"/>
      <c r="J574" s="8">
        <f t="shared" si="407"/>
        <v>0</v>
      </c>
      <c r="K574" s="9">
        <f t="shared" si="408"/>
        <v>25000</v>
      </c>
      <c r="L574" s="28">
        <f t="shared" si="409"/>
        <v>25000</v>
      </c>
      <c r="M574" s="58"/>
      <c r="N574" s="28"/>
      <c r="O574" s="8">
        <f t="shared" si="410"/>
        <v>0</v>
      </c>
      <c r="P574" s="9">
        <f t="shared" si="411"/>
        <v>25000</v>
      </c>
      <c r="Q574" s="67"/>
      <c r="R574" s="67"/>
      <c r="S574" s="67"/>
      <c r="T574" s="67"/>
      <c r="U574" s="67"/>
      <c r="V574" s="67"/>
      <c r="W574" s="67">
        <v>25000</v>
      </c>
      <c r="X574" s="67">
        <v>25000</v>
      </c>
      <c r="Y574" s="67"/>
      <c r="Z574" s="67"/>
      <c r="AA574" s="67"/>
      <c r="AB574" s="67"/>
    </row>
    <row r="575" spans="1:28" s="17" customFormat="1" ht="31.5" outlineLevel="1">
      <c r="A575" s="12" t="s">
        <v>504</v>
      </c>
      <c r="B575" s="22" t="s">
        <v>180</v>
      </c>
      <c r="C575" s="22" t="s">
        <v>1213</v>
      </c>
      <c r="D575" s="22" t="s">
        <v>28</v>
      </c>
      <c r="E575" s="86">
        <v>310</v>
      </c>
      <c r="F575" s="66" t="s">
        <v>1215</v>
      </c>
      <c r="G575" s="28">
        <f>SUM(I575:K575)-H575</f>
        <v>580177.30000000005</v>
      </c>
      <c r="H575" s="28"/>
      <c r="I575" s="28"/>
      <c r="J575" s="8">
        <f>SUM(Q575)</f>
        <v>0</v>
      </c>
      <c r="K575" s="9">
        <f>SUM(S575+U575+W575+Y575+AA575)</f>
        <v>580177.30000000005</v>
      </c>
      <c r="L575" s="28">
        <f>SUM(N575:P575)-M575</f>
        <v>580177.30000000005</v>
      </c>
      <c r="M575" s="58"/>
      <c r="N575" s="28"/>
      <c r="O575" s="8">
        <f>SUM(R575)</f>
        <v>0</v>
      </c>
      <c r="P575" s="9">
        <f>SUM(T575+V575+X575+Z575+AB575)</f>
        <v>580177.30000000005</v>
      </c>
      <c r="Q575" s="67"/>
      <c r="R575" s="67"/>
      <c r="S575" s="67">
        <v>580177.30000000005</v>
      </c>
      <c r="T575" s="67">
        <v>580177.30000000005</v>
      </c>
      <c r="U575" s="67"/>
      <c r="V575" s="67"/>
      <c r="W575" s="67"/>
      <c r="X575" s="67"/>
      <c r="Y575" s="67"/>
      <c r="Z575" s="67"/>
      <c r="AA575" s="67"/>
      <c r="AB575" s="67"/>
    </row>
    <row r="576" spans="1:28" s="225" customFormat="1" outlineLevel="1">
      <c r="A576" s="217" t="s">
        <v>804</v>
      </c>
      <c r="B576" s="228"/>
      <c r="C576" s="228"/>
      <c r="D576" s="228"/>
      <c r="E576" s="240"/>
      <c r="F576" s="415"/>
      <c r="G576" s="77">
        <f t="shared" ref="G576:G579" si="412">SUM(I576:K576)-H576</f>
        <v>0</v>
      </c>
      <c r="H576" s="77"/>
      <c r="I576" s="77"/>
      <c r="J576" s="221">
        <f t="shared" ref="J576:J579" si="413">SUM(Q576)</f>
        <v>0</v>
      </c>
      <c r="K576" s="222">
        <f t="shared" ref="K576:K579" si="414">SUM(S576+U576+W576+Y576+AA576)</f>
        <v>0</v>
      </c>
      <c r="L576" s="77">
        <f t="shared" ref="L576:L579" si="415">SUM(N576:P576)-M576</f>
        <v>0</v>
      </c>
      <c r="M576" s="224"/>
      <c r="N576" s="77"/>
      <c r="O576" s="221">
        <f t="shared" ref="O576:O579" si="416">SUM(R576)</f>
        <v>0</v>
      </c>
      <c r="P576" s="222">
        <f t="shared" ref="P576:P579" si="417">SUM(T576+V576+X576+Z576+AB576)</f>
        <v>0</v>
      </c>
      <c r="Q576" s="416"/>
      <c r="R576" s="416"/>
      <c r="S576" s="416">
        <v>0</v>
      </c>
      <c r="T576" s="416">
        <v>0</v>
      </c>
      <c r="U576" s="416"/>
      <c r="V576" s="416"/>
      <c r="W576" s="416">
        <v>0</v>
      </c>
      <c r="X576" s="416">
        <v>0</v>
      </c>
      <c r="Y576" s="416"/>
      <c r="Z576" s="416"/>
      <c r="AA576" s="416"/>
      <c r="AB576" s="416"/>
    </row>
    <row r="577" spans="1:28" s="225" customFormat="1" outlineLevel="1">
      <c r="A577" s="217" t="s">
        <v>805</v>
      </c>
      <c r="B577" s="228"/>
      <c r="C577" s="228"/>
      <c r="D577" s="228"/>
      <c r="E577" s="240"/>
      <c r="F577" s="415"/>
      <c r="G577" s="77">
        <f t="shared" si="412"/>
        <v>1487520.89</v>
      </c>
      <c r="H577" s="77"/>
      <c r="I577" s="77"/>
      <c r="J577" s="221">
        <f t="shared" si="413"/>
        <v>0</v>
      </c>
      <c r="K577" s="222">
        <f t="shared" si="414"/>
        <v>1487520.89</v>
      </c>
      <c r="L577" s="77">
        <f t="shared" si="415"/>
        <v>1487520.89</v>
      </c>
      <c r="M577" s="224"/>
      <c r="N577" s="77"/>
      <c r="O577" s="221">
        <f t="shared" si="416"/>
        <v>0</v>
      </c>
      <c r="P577" s="222">
        <f t="shared" si="417"/>
        <v>1487520.89</v>
      </c>
      <c r="Q577" s="416"/>
      <c r="R577" s="416"/>
      <c r="S577" s="416">
        <v>493150.7</v>
      </c>
      <c r="T577" s="416">
        <v>493150.7</v>
      </c>
      <c r="U577" s="416"/>
      <c r="V577" s="416"/>
      <c r="W577" s="416">
        <v>994370.19</v>
      </c>
      <c r="X577" s="416">
        <v>994370.19</v>
      </c>
      <c r="Y577" s="416"/>
      <c r="Z577" s="416"/>
      <c r="AA577" s="416"/>
      <c r="AB577" s="416"/>
    </row>
    <row r="578" spans="1:28" s="225" customFormat="1" outlineLevel="1">
      <c r="A578" s="217" t="s">
        <v>806</v>
      </c>
      <c r="B578" s="228"/>
      <c r="C578" s="228"/>
      <c r="D578" s="228"/>
      <c r="E578" s="240"/>
      <c r="F578" s="415"/>
      <c r="G578" s="77">
        <f t="shared" si="412"/>
        <v>194390.53000000003</v>
      </c>
      <c r="H578" s="77"/>
      <c r="I578" s="77"/>
      <c r="J578" s="221">
        <f t="shared" si="413"/>
        <v>0</v>
      </c>
      <c r="K578" s="222">
        <f t="shared" si="414"/>
        <v>194390.53000000003</v>
      </c>
      <c r="L578" s="77">
        <f t="shared" si="415"/>
        <v>194390.53000000003</v>
      </c>
      <c r="M578" s="224"/>
      <c r="N578" s="77"/>
      <c r="O578" s="221">
        <f t="shared" si="416"/>
        <v>0</v>
      </c>
      <c r="P578" s="222">
        <f t="shared" si="417"/>
        <v>194390.53000000003</v>
      </c>
      <c r="Q578" s="416"/>
      <c r="R578" s="416"/>
      <c r="S578" s="416">
        <v>29008.86</v>
      </c>
      <c r="T578" s="416">
        <v>29008.86</v>
      </c>
      <c r="U578" s="416"/>
      <c r="V578" s="416"/>
      <c r="W578" s="416">
        <v>165381.67000000001</v>
      </c>
      <c r="X578" s="416">
        <v>165381.67000000001</v>
      </c>
      <c r="Y578" s="416"/>
      <c r="Z578" s="416"/>
      <c r="AA578" s="416"/>
      <c r="AB578" s="416"/>
    </row>
    <row r="579" spans="1:28" s="225" customFormat="1" outlineLevel="1">
      <c r="A579" s="301" t="s">
        <v>855</v>
      </c>
      <c r="B579" s="228"/>
      <c r="C579" s="228"/>
      <c r="D579" s="228"/>
      <c r="E579" s="240"/>
      <c r="F579" s="415"/>
      <c r="G579" s="77">
        <f t="shared" si="412"/>
        <v>93113.17</v>
      </c>
      <c r="H579" s="77"/>
      <c r="I579" s="77"/>
      <c r="J579" s="221">
        <f t="shared" si="413"/>
        <v>0</v>
      </c>
      <c r="K579" s="222">
        <f t="shared" si="414"/>
        <v>93113.17</v>
      </c>
      <c r="L579" s="77">
        <f t="shared" si="415"/>
        <v>93113.17</v>
      </c>
      <c r="M579" s="224"/>
      <c r="N579" s="77"/>
      <c r="O579" s="221">
        <f t="shared" si="416"/>
        <v>0</v>
      </c>
      <c r="P579" s="222">
        <f t="shared" si="417"/>
        <v>93113.17</v>
      </c>
      <c r="Q579" s="416"/>
      <c r="R579" s="416"/>
      <c r="S579" s="416">
        <v>58017.74</v>
      </c>
      <c r="T579" s="416">
        <v>58017.74</v>
      </c>
      <c r="U579" s="416"/>
      <c r="V579" s="416"/>
      <c r="W579" s="416">
        <v>35095.43</v>
      </c>
      <c r="X579" s="416">
        <v>35095.43</v>
      </c>
      <c r="Y579" s="416"/>
      <c r="Z579" s="416"/>
      <c r="AA579" s="416"/>
      <c r="AB579" s="416"/>
    </row>
    <row r="580" spans="1:28" s="7" customFormat="1" ht="346.5" outlineLevel="1">
      <c r="A580" s="6" t="s">
        <v>1211</v>
      </c>
      <c r="B580" s="79" t="s">
        <v>180</v>
      </c>
      <c r="C580" s="79" t="s">
        <v>1208</v>
      </c>
      <c r="D580" s="48" t="s">
        <v>2</v>
      </c>
      <c r="E580" s="48" t="s">
        <v>2</v>
      </c>
      <c r="F580" s="100"/>
      <c r="G580" s="71">
        <f>SUM(G581)</f>
        <v>1813901.04</v>
      </c>
      <c r="H580" s="71">
        <f t="shared" ref="H580:AB581" si="418">SUM(H581)</f>
        <v>0</v>
      </c>
      <c r="I580" s="71">
        <f t="shared" si="418"/>
        <v>0</v>
      </c>
      <c r="J580" s="71">
        <f t="shared" si="418"/>
        <v>0</v>
      </c>
      <c r="K580" s="71">
        <f t="shared" si="418"/>
        <v>1813901.04</v>
      </c>
      <c r="L580" s="71">
        <f t="shared" si="418"/>
        <v>1813901.04</v>
      </c>
      <c r="M580" s="71">
        <f t="shared" si="418"/>
        <v>0</v>
      </c>
      <c r="N580" s="71">
        <f t="shared" si="418"/>
        <v>0</v>
      </c>
      <c r="O580" s="71">
        <f t="shared" si="418"/>
        <v>0</v>
      </c>
      <c r="P580" s="71">
        <f t="shared" si="418"/>
        <v>1813901.04</v>
      </c>
      <c r="Q580" s="71">
        <f t="shared" si="418"/>
        <v>0</v>
      </c>
      <c r="R580" s="71">
        <f t="shared" si="418"/>
        <v>0</v>
      </c>
      <c r="S580" s="71">
        <f t="shared" si="418"/>
        <v>585734.64</v>
      </c>
      <c r="T580" s="71">
        <f t="shared" si="418"/>
        <v>585734.64</v>
      </c>
      <c r="U580" s="71">
        <f t="shared" si="418"/>
        <v>0</v>
      </c>
      <c r="V580" s="71">
        <f t="shared" si="418"/>
        <v>0</v>
      </c>
      <c r="W580" s="71">
        <f t="shared" si="418"/>
        <v>1228166.3999999999</v>
      </c>
      <c r="X580" s="71">
        <f t="shared" si="418"/>
        <v>1228166.3999999999</v>
      </c>
      <c r="Y580" s="71">
        <f t="shared" si="418"/>
        <v>0</v>
      </c>
      <c r="Z580" s="71">
        <f t="shared" si="418"/>
        <v>0</v>
      </c>
      <c r="AA580" s="71">
        <f t="shared" si="418"/>
        <v>0</v>
      </c>
      <c r="AB580" s="71">
        <f t="shared" si="418"/>
        <v>0</v>
      </c>
    </row>
    <row r="581" spans="1:28" s="4" customFormat="1" ht="47.25" outlineLevel="1">
      <c r="A581" s="12" t="s">
        <v>410</v>
      </c>
      <c r="B581" s="22" t="s">
        <v>180</v>
      </c>
      <c r="C581" s="22" t="s">
        <v>1208</v>
      </c>
      <c r="D581" s="22" t="s">
        <v>26</v>
      </c>
      <c r="E581" s="22" t="s">
        <v>2</v>
      </c>
      <c r="F581" s="99"/>
      <c r="G581" s="67">
        <f>SUM(G582)</f>
        <v>1813901.04</v>
      </c>
      <c r="H581" s="67">
        <f t="shared" si="418"/>
        <v>0</v>
      </c>
      <c r="I581" s="67">
        <f t="shared" si="418"/>
        <v>0</v>
      </c>
      <c r="J581" s="67">
        <f t="shared" si="418"/>
        <v>0</v>
      </c>
      <c r="K581" s="67">
        <f t="shared" si="418"/>
        <v>1813901.04</v>
      </c>
      <c r="L581" s="67">
        <f t="shared" si="418"/>
        <v>1813901.04</v>
      </c>
      <c r="M581" s="67">
        <f t="shared" si="418"/>
        <v>0</v>
      </c>
      <c r="N581" s="67">
        <f t="shared" si="418"/>
        <v>0</v>
      </c>
      <c r="O581" s="67">
        <f t="shared" si="418"/>
        <v>0</v>
      </c>
      <c r="P581" s="67">
        <f t="shared" si="418"/>
        <v>1813901.04</v>
      </c>
      <c r="Q581" s="67">
        <f t="shared" si="418"/>
        <v>0</v>
      </c>
      <c r="R581" s="67">
        <f t="shared" si="418"/>
        <v>0</v>
      </c>
      <c r="S581" s="67">
        <f t="shared" si="418"/>
        <v>585734.64</v>
      </c>
      <c r="T581" s="67">
        <f t="shared" si="418"/>
        <v>585734.64</v>
      </c>
      <c r="U581" s="67">
        <f t="shared" si="418"/>
        <v>0</v>
      </c>
      <c r="V581" s="67">
        <f t="shared" si="418"/>
        <v>0</v>
      </c>
      <c r="W581" s="67">
        <f t="shared" si="418"/>
        <v>1228166.3999999999</v>
      </c>
      <c r="X581" s="67">
        <f t="shared" si="418"/>
        <v>1228166.3999999999</v>
      </c>
      <c r="Y581" s="67">
        <f t="shared" si="418"/>
        <v>0</v>
      </c>
      <c r="Z581" s="67">
        <f t="shared" si="418"/>
        <v>0</v>
      </c>
      <c r="AA581" s="67">
        <f t="shared" si="418"/>
        <v>0</v>
      </c>
      <c r="AB581" s="67">
        <f t="shared" si="418"/>
        <v>0</v>
      </c>
    </row>
    <row r="582" spans="1:28" s="4" customFormat="1" ht="31.5" outlineLevel="1">
      <c r="A582" s="12" t="s">
        <v>411</v>
      </c>
      <c r="B582" s="22" t="s">
        <v>180</v>
      </c>
      <c r="C582" s="22" t="s">
        <v>1208</v>
      </c>
      <c r="D582" s="22" t="s">
        <v>28</v>
      </c>
      <c r="E582" s="22" t="s">
        <v>2</v>
      </c>
      <c r="F582" s="106"/>
      <c r="G582" s="67">
        <f>SUM(G583:G584)</f>
        <v>1813901.04</v>
      </c>
      <c r="H582" s="67">
        <f t="shared" ref="H582:AB582" si="419">SUM(H583:H584)</f>
        <v>0</v>
      </c>
      <c r="I582" s="67">
        <f t="shared" si="419"/>
        <v>0</v>
      </c>
      <c r="J582" s="67">
        <f t="shared" si="419"/>
        <v>0</v>
      </c>
      <c r="K582" s="67">
        <f t="shared" si="419"/>
        <v>1813901.04</v>
      </c>
      <c r="L582" s="67">
        <f t="shared" si="419"/>
        <v>1813901.04</v>
      </c>
      <c r="M582" s="67">
        <f t="shared" si="419"/>
        <v>0</v>
      </c>
      <c r="N582" s="67">
        <f t="shared" si="419"/>
        <v>0</v>
      </c>
      <c r="O582" s="67">
        <f t="shared" si="419"/>
        <v>0</v>
      </c>
      <c r="P582" s="67">
        <f t="shared" si="419"/>
        <v>1813901.04</v>
      </c>
      <c r="Q582" s="67">
        <f t="shared" si="419"/>
        <v>0</v>
      </c>
      <c r="R582" s="67">
        <f t="shared" si="419"/>
        <v>0</v>
      </c>
      <c r="S582" s="67">
        <f t="shared" si="419"/>
        <v>585734.64</v>
      </c>
      <c r="T582" s="67">
        <f t="shared" si="419"/>
        <v>585734.64</v>
      </c>
      <c r="U582" s="67">
        <f t="shared" si="419"/>
        <v>0</v>
      </c>
      <c r="V582" s="67">
        <f t="shared" si="419"/>
        <v>0</v>
      </c>
      <c r="W582" s="67">
        <f t="shared" si="419"/>
        <v>1228166.3999999999</v>
      </c>
      <c r="X582" s="67">
        <f t="shared" si="419"/>
        <v>1228166.3999999999</v>
      </c>
      <c r="Y582" s="67">
        <f t="shared" si="419"/>
        <v>0</v>
      </c>
      <c r="Z582" s="67">
        <f t="shared" si="419"/>
        <v>0</v>
      </c>
      <c r="AA582" s="67">
        <f t="shared" si="419"/>
        <v>0</v>
      </c>
      <c r="AB582" s="67">
        <f t="shared" si="419"/>
        <v>0</v>
      </c>
    </row>
    <row r="583" spans="1:28" s="17" customFormat="1" outlineLevel="1">
      <c r="A583" s="12" t="s">
        <v>424</v>
      </c>
      <c r="B583" s="22" t="s">
        <v>180</v>
      </c>
      <c r="C583" s="22" t="s">
        <v>1208</v>
      </c>
      <c r="D583" s="22" t="s">
        <v>28</v>
      </c>
      <c r="E583" s="86">
        <v>226</v>
      </c>
      <c r="F583" s="64" t="s">
        <v>1216</v>
      </c>
      <c r="G583" s="26">
        <f>SUM(I583:K583)-H583</f>
        <v>52166.400000000001</v>
      </c>
      <c r="H583" s="26"/>
      <c r="I583" s="26"/>
      <c r="J583" s="10">
        <f>SUM(Q583)</f>
        <v>0</v>
      </c>
      <c r="K583" s="11">
        <f>SUM(S583+U583+W583+Y583+AA583)</f>
        <v>52166.400000000001</v>
      </c>
      <c r="L583" s="26">
        <f>SUM(N583:P583)-M583</f>
        <v>52166.400000000001</v>
      </c>
      <c r="M583" s="63"/>
      <c r="N583" s="26"/>
      <c r="O583" s="10">
        <f>SUM(R583)</f>
        <v>0</v>
      </c>
      <c r="P583" s="11">
        <f>SUM(T583+V583+X583+Z583+AB583)</f>
        <v>52166.400000000001</v>
      </c>
      <c r="Q583" s="93"/>
      <c r="R583" s="93"/>
      <c r="S583" s="93"/>
      <c r="T583" s="67"/>
      <c r="U583" s="67"/>
      <c r="V583" s="67"/>
      <c r="W583" s="67">
        <v>52166.400000000001</v>
      </c>
      <c r="X583" s="67">
        <v>52166.400000000001</v>
      </c>
      <c r="Y583" s="67"/>
      <c r="Z583" s="67"/>
      <c r="AA583" s="67"/>
      <c r="AB583" s="67"/>
    </row>
    <row r="584" spans="1:28" s="17" customFormat="1" ht="31.5" outlineLevel="1">
      <c r="A584" s="12" t="s">
        <v>504</v>
      </c>
      <c r="B584" s="22" t="s">
        <v>180</v>
      </c>
      <c r="C584" s="22" t="s">
        <v>1208</v>
      </c>
      <c r="D584" s="22" t="s">
        <v>28</v>
      </c>
      <c r="E584" s="86">
        <v>310</v>
      </c>
      <c r="F584" s="417" t="s">
        <v>1217</v>
      </c>
      <c r="G584" s="77">
        <f>SUM(I584:K584)-H584</f>
        <v>1761734.6400000001</v>
      </c>
      <c r="H584" s="77"/>
      <c r="I584" s="77"/>
      <c r="J584" s="221">
        <f>SUM(Q584)</f>
        <v>0</v>
      </c>
      <c r="K584" s="222">
        <f>SUM(S584+U584+W584+Y584+AA584)</f>
        <v>1761734.6400000001</v>
      </c>
      <c r="L584" s="77">
        <f>SUM(N584:P584)-M584</f>
        <v>1761734.6400000001</v>
      </c>
      <c r="M584" s="224"/>
      <c r="N584" s="77"/>
      <c r="O584" s="221">
        <f>SUM(R584)</f>
        <v>0</v>
      </c>
      <c r="P584" s="222">
        <f>SUM(T584+V584+X584+Z584+AB584)</f>
        <v>1761734.6400000001</v>
      </c>
      <c r="Q584" s="28"/>
      <c r="R584" s="28"/>
      <c r="S584" s="28">
        <v>585734.64</v>
      </c>
      <c r="T584" s="102">
        <v>585734.64</v>
      </c>
      <c r="U584" s="93"/>
      <c r="V584" s="93"/>
      <c r="W584" s="93">
        <v>1176000</v>
      </c>
      <c r="X584" s="93">
        <v>1176000</v>
      </c>
      <c r="Y584" s="93"/>
      <c r="Z584" s="93"/>
      <c r="AA584" s="93"/>
      <c r="AB584" s="93"/>
    </row>
    <row r="585" spans="1:28" s="225" customFormat="1" outlineLevel="1">
      <c r="A585" s="217" t="s">
        <v>804</v>
      </c>
      <c r="B585" s="228"/>
      <c r="C585" s="228"/>
      <c r="D585" s="228"/>
      <c r="E585" s="240"/>
      <c r="F585" s="241"/>
      <c r="G585" s="77">
        <f t="shared" ref="G585:G588" si="420">SUM(I585:K585)-H585</f>
        <v>0</v>
      </c>
      <c r="H585" s="77"/>
      <c r="I585" s="77"/>
      <c r="J585" s="221">
        <f t="shared" ref="J585:J588" si="421">SUM(Q585)</f>
        <v>0</v>
      </c>
      <c r="K585" s="222">
        <f t="shared" ref="K585:K588" si="422">SUM(S585+U585+W585+Y585+AA585)</f>
        <v>0</v>
      </c>
      <c r="L585" s="77">
        <f t="shared" ref="L585:L588" si="423">SUM(N585:P585)-M585</f>
        <v>0</v>
      </c>
      <c r="M585" s="224"/>
      <c r="N585" s="77"/>
      <c r="O585" s="221">
        <f t="shared" ref="O585:O588" si="424">SUM(R585)</f>
        <v>0</v>
      </c>
      <c r="P585" s="222">
        <f t="shared" ref="P585:P588" si="425">SUM(T585+V585+X585+Z585+AB585)</f>
        <v>0</v>
      </c>
      <c r="Q585" s="77"/>
      <c r="R585" s="77"/>
      <c r="S585" s="77">
        <v>0</v>
      </c>
      <c r="T585" s="77">
        <v>0</v>
      </c>
      <c r="U585" s="77"/>
      <c r="V585" s="77"/>
      <c r="W585" s="77">
        <v>0</v>
      </c>
      <c r="X585" s="77">
        <v>0</v>
      </c>
      <c r="Y585" s="77"/>
      <c r="Z585" s="77"/>
      <c r="AA585" s="77"/>
      <c r="AB585" s="77"/>
    </row>
    <row r="586" spans="1:28" s="225" customFormat="1" outlineLevel="1">
      <c r="A586" s="217" t="s">
        <v>805</v>
      </c>
      <c r="B586" s="228"/>
      <c r="C586" s="228"/>
      <c r="D586" s="228"/>
      <c r="E586" s="240"/>
      <c r="F586" s="241"/>
      <c r="G586" s="77">
        <f t="shared" si="420"/>
        <v>1497474.44</v>
      </c>
      <c r="H586" s="77"/>
      <c r="I586" s="77"/>
      <c r="J586" s="221">
        <f t="shared" si="421"/>
        <v>0</v>
      </c>
      <c r="K586" s="222">
        <f t="shared" si="422"/>
        <v>1497474.44</v>
      </c>
      <c r="L586" s="77">
        <f t="shared" si="423"/>
        <v>1497474.44</v>
      </c>
      <c r="M586" s="224"/>
      <c r="N586" s="77"/>
      <c r="O586" s="221">
        <f t="shared" si="424"/>
        <v>0</v>
      </c>
      <c r="P586" s="222">
        <f t="shared" si="425"/>
        <v>1497474.44</v>
      </c>
      <c r="Q586" s="77"/>
      <c r="R586" s="77"/>
      <c r="S586" s="77">
        <v>497874.44</v>
      </c>
      <c r="T586" s="77">
        <v>497874.44</v>
      </c>
      <c r="U586" s="77"/>
      <c r="V586" s="77"/>
      <c r="W586" s="77">
        <v>999600</v>
      </c>
      <c r="X586" s="77">
        <v>999600</v>
      </c>
      <c r="Y586" s="77"/>
      <c r="Z586" s="77"/>
      <c r="AA586" s="77"/>
      <c r="AB586" s="77"/>
    </row>
    <row r="587" spans="1:28" s="225" customFormat="1" outlineLevel="1">
      <c r="A587" s="217" t="s">
        <v>806</v>
      </c>
      <c r="B587" s="228"/>
      <c r="C587" s="228"/>
      <c r="D587" s="228"/>
      <c r="E587" s="240"/>
      <c r="F587" s="241"/>
      <c r="G587" s="77">
        <f t="shared" si="420"/>
        <v>240145.16999999998</v>
      </c>
      <c r="H587" s="77"/>
      <c r="I587" s="77"/>
      <c r="J587" s="221">
        <f t="shared" si="421"/>
        <v>0</v>
      </c>
      <c r="K587" s="222">
        <f t="shared" si="422"/>
        <v>240145.16999999998</v>
      </c>
      <c r="L587" s="77">
        <f t="shared" si="423"/>
        <v>240145.16999999998</v>
      </c>
      <c r="M587" s="224"/>
      <c r="N587" s="77"/>
      <c r="O587" s="221">
        <f t="shared" si="424"/>
        <v>0</v>
      </c>
      <c r="P587" s="222">
        <f t="shared" si="425"/>
        <v>240145.16999999998</v>
      </c>
      <c r="Q587" s="77"/>
      <c r="R587" s="77"/>
      <c r="S587" s="77">
        <v>46858.77</v>
      </c>
      <c r="T587" s="77">
        <v>46858.77</v>
      </c>
      <c r="U587" s="77"/>
      <c r="V587" s="77"/>
      <c r="W587" s="77">
        <v>193286.39999999999</v>
      </c>
      <c r="X587" s="77">
        <v>193286.39999999999</v>
      </c>
      <c r="Y587" s="77"/>
      <c r="Z587" s="77"/>
      <c r="AA587" s="77"/>
      <c r="AB587" s="77"/>
    </row>
    <row r="588" spans="1:28" s="225" customFormat="1" outlineLevel="1">
      <c r="A588" s="301" t="s">
        <v>855</v>
      </c>
      <c r="B588" s="228"/>
      <c r="C588" s="228"/>
      <c r="D588" s="228"/>
      <c r="E588" s="240"/>
      <c r="F588" s="241"/>
      <c r="G588" s="77">
        <f t="shared" si="420"/>
        <v>76281.429999999993</v>
      </c>
      <c r="H588" s="77"/>
      <c r="I588" s="77"/>
      <c r="J588" s="221">
        <f t="shared" si="421"/>
        <v>0</v>
      </c>
      <c r="K588" s="222">
        <f t="shared" si="422"/>
        <v>76281.429999999993</v>
      </c>
      <c r="L588" s="77">
        <f t="shared" si="423"/>
        <v>76281.429999999993</v>
      </c>
      <c r="M588" s="224"/>
      <c r="N588" s="77"/>
      <c r="O588" s="221">
        <f t="shared" si="424"/>
        <v>0</v>
      </c>
      <c r="P588" s="222">
        <f t="shared" si="425"/>
        <v>76281.429999999993</v>
      </c>
      <c r="Q588" s="77"/>
      <c r="R588" s="77"/>
      <c r="S588" s="77">
        <v>41001.43</v>
      </c>
      <c r="T588" s="77">
        <v>41001.43</v>
      </c>
      <c r="U588" s="77"/>
      <c r="V588" s="77"/>
      <c r="W588" s="77">
        <v>35280</v>
      </c>
      <c r="X588" s="77">
        <v>35280</v>
      </c>
      <c r="Y588" s="77"/>
      <c r="Z588" s="77"/>
      <c r="AA588" s="77"/>
      <c r="AB588" s="77"/>
    </row>
    <row r="589" spans="1:28" s="225" customFormat="1" ht="31.5" outlineLevel="1">
      <c r="A589" s="14" t="s">
        <v>883</v>
      </c>
      <c r="B589" s="79" t="s">
        <v>180</v>
      </c>
      <c r="C589" s="84" t="s">
        <v>882</v>
      </c>
      <c r="D589" s="79" t="s">
        <v>2</v>
      </c>
      <c r="E589" s="101" t="s">
        <v>2</v>
      </c>
      <c r="F589" s="241"/>
      <c r="G589" s="51">
        <f>SUM(G590)</f>
        <v>50524.479999999996</v>
      </c>
      <c r="H589" s="51">
        <f t="shared" ref="H589:AB591" si="426">SUM(H590)</f>
        <v>0</v>
      </c>
      <c r="I589" s="51">
        <f t="shared" si="426"/>
        <v>0</v>
      </c>
      <c r="J589" s="51">
        <f t="shared" si="426"/>
        <v>18947.37</v>
      </c>
      <c r="K589" s="51">
        <f t="shared" si="426"/>
        <v>31577.11</v>
      </c>
      <c r="L589" s="51">
        <f t="shared" si="426"/>
        <v>50524.479999999996</v>
      </c>
      <c r="M589" s="51">
        <f t="shared" si="426"/>
        <v>0</v>
      </c>
      <c r="N589" s="51">
        <f t="shared" si="426"/>
        <v>0</v>
      </c>
      <c r="O589" s="51">
        <f t="shared" si="426"/>
        <v>18947.37</v>
      </c>
      <c r="P589" s="51">
        <f t="shared" si="426"/>
        <v>31577.11</v>
      </c>
      <c r="Q589" s="51">
        <f t="shared" si="426"/>
        <v>18947.37</v>
      </c>
      <c r="R589" s="51">
        <f t="shared" si="426"/>
        <v>18947.37</v>
      </c>
      <c r="S589" s="51">
        <f t="shared" si="426"/>
        <v>0</v>
      </c>
      <c r="T589" s="51">
        <f t="shared" si="426"/>
        <v>0</v>
      </c>
      <c r="U589" s="51">
        <f t="shared" si="426"/>
        <v>0</v>
      </c>
      <c r="V589" s="51">
        <f t="shared" si="426"/>
        <v>0</v>
      </c>
      <c r="W589" s="51">
        <f t="shared" si="426"/>
        <v>0</v>
      </c>
      <c r="X589" s="51">
        <f t="shared" si="426"/>
        <v>0</v>
      </c>
      <c r="Y589" s="51">
        <f t="shared" si="426"/>
        <v>0</v>
      </c>
      <c r="Z589" s="51">
        <f t="shared" si="426"/>
        <v>0</v>
      </c>
      <c r="AA589" s="51">
        <f t="shared" si="426"/>
        <v>31577.11</v>
      </c>
      <c r="AB589" s="51">
        <f t="shared" si="426"/>
        <v>31577.11</v>
      </c>
    </row>
    <row r="590" spans="1:28" s="225" customFormat="1" ht="47.25" outlineLevel="1">
      <c r="A590" s="12" t="s">
        <v>410</v>
      </c>
      <c r="B590" s="22" t="s">
        <v>180</v>
      </c>
      <c r="C590" s="85" t="s">
        <v>882</v>
      </c>
      <c r="D590" s="22" t="s">
        <v>26</v>
      </c>
      <c r="E590" s="22" t="s">
        <v>2</v>
      </c>
      <c r="F590" s="241"/>
      <c r="G590" s="28">
        <f>SUM(G591)</f>
        <v>50524.479999999996</v>
      </c>
      <c r="H590" s="28">
        <f t="shared" si="426"/>
        <v>0</v>
      </c>
      <c r="I590" s="28">
        <f t="shared" si="426"/>
        <v>0</v>
      </c>
      <c r="J590" s="28">
        <f t="shared" si="426"/>
        <v>18947.37</v>
      </c>
      <c r="K590" s="28">
        <f t="shared" si="426"/>
        <v>31577.11</v>
      </c>
      <c r="L590" s="28">
        <f t="shared" si="426"/>
        <v>50524.479999999996</v>
      </c>
      <c r="M590" s="28">
        <f t="shared" si="426"/>
        <v>0</v>
      </c>
      <c r="N590" s="28">
        <f t="shared" si="426"/>
        <v>0</v>
      </c>
      <c r="O590" s="28">
        <f t="shared" si="426"/>
        <v>18947.37</v>
      </c>
      <c r="P590" s="28">
        <f t="shared" si="426"/>
        <v>31577.11</v>
      </c>
      <c r="Q590" s="28">
        <f t="shared" si="426"/>
        <v>18947.37</v>
      </c>
      <c r="R590" s="28">
        <f t="shared" si="426"/>
        <v>18947.37</v>
      </c>
      <c r="S590" s="28">
        <f t="shared" si="426"/>
        <v>0</v>
      </c>
      <c r="T590" s="28">
        <f t="shared" si="426"/>
        <v>0</v>
      </c>
      <c r="U590" s="28">
        <f t="shared" si="426"/>
        <v>0</v>
      </c>
      <c r="V590" s="28">
        <f t="shared" si="426"/>
        <v>0</v>
      </c>
      <c r="W590" s="28">
        <f t="shared" si="426"/>
        <v>0</v>
      </c>
      <c r="X590" s="28">
        <f t="shared" si="426"/>
        <v>0</v>
      </c>
      <c r="Y590" s="28">
        <f t="shared" si="426"/>
        <v>0</v>
      </c>
      <c r="Z590" s="28">
        <f t="shared" si="426"/>
        <v>0</v>
      </c>
      <c r="AA590" s="28">
        <f t="shared" si="426"/>
        <v>31577.11</v>
      </c>
      <c r="AB590" s="28">
        <f t="shared" si="426"/>
        <v>31577.11</v>
      </c>
    </row>
    <row r="591" spans="1:28" s="225" customFormat="1" ht="31.5" outlineLevel="1">
      <c r="A591" s="12" t="s">
        <v>411</v>
      </c>
      <c r="B591" s="22" t="s">
        <v>180</v>
      </c>
      <c r="C591" s="85" t="s">
        <v>882</v>
      </c>
      <c r="D591" s="22" t="s">
        <v>28</v>
      </c>
      <c r="E591" s="22" t="s">
        <v>2</v>
      </c>
      <c r="F591" s="241"/>
      <c r="G591" s="28">
        <f>SUM(G592)</f>
        <v>50524.479999999996</v>
      </c>
      <c r="H591" s="28">
        <f t="shared" si="426"/>
        <v>0</v>
      </c>
      <c r="I591" s="28">
        <f t="shared" si="426"/>
        <v>0</v>
      </c>
      <c r="J591" s="28">
        <f t="shared" si="426"/>
        <v>18947.37</v>
      </c>
      <c r="K591" s="28">
        <f t="shared" si="426"/>
        <v>31577.11</v>
      </c>
      <c r="L591" s="28">
        <f t="shared" si="426"/>
        <v>50524.479999999996</v>
      </c>
      <c r="M591" s="28">
        <f t="shared" si="426"/>
        <v>0</v>
      </c>
      <c r="N591" s="28">
        <f t="shared" si="426"/>
        <v>0</v>
      </c>
      <c r="O591" s="28">
        <f t="shared" si="426"/>
        <v>18947.37</v>
      </c>
      <c r="P591" s="28">
        <f t="shared" si="426"/>
        <v>31577.11</v>
      </c>
      <c r="Q591" s="28">
        <f t="shared" si="426"/>
        <v>18947.37</v>
      </c>
      <c r="R591" s="28">
        <f t="shared" si="426"/>
        <v>18947.37</v>
      </c>
      <c r="S591" s="28">
        <f t="shared" si="426"/>
        <v>0</v>
      </c>
      <c r="T591" s="28">
        <f t="shared" si="426"/>
        <v>0</v>
      </c>
      <c r="U591" s="28">
        <f t="shared" si="426"/>
        <v>0</v>
      </c>
      <c r="V591" s="28">
        <f t="shared" si="426"/>
        <v>0</v>
      </c>
      <c r="W591" s="28">
        <f t="shared" si="426"/>
        <v>0</v>
      </c>
      <c r="X591" s="28">
        <f t="shared" si="426"/>
        <v>0</v>
      </c>
      <c r="Y591" s="28">
        <f t="shared" si="426"/>
        <v>0</v>
      </c>
      <c r="Z591" s="28">
        <f t="shared" si="426"/>
        <v>0</v>
      </c>
      <c r="AA591" s="28">
        <f t="shared" si="426"/>
        <v>31577.11</v>
      </c>
      <c r="AB591" s="28">
        <f t="shared" si="426"/>
        <v>31577.11</v>
      </c>
    </row>
    <row r="592" spans="1:28" s="17" customFormat="1" outlineLevel="1">
      <c r="A592" s="12" t="s">
        <v>424</v>
      </c>
      <c r="B592" s="22" t="s">
        <v>180</v>
      </c>
      <c r="C592" s="85" t="s">
        <v>882</v>
      </c>
      <c r="D592" s="22" t="s">
        <v>28</v>
      </c>
      <c r="E592" s="86">
        <v>226</v>
      </c>
      <c r="F592" s="64">
        <v>25010312</v>
      </c>
      <c r="G592" s="26">
        <f>SUM(I592:K592)-H592</f>
        <v>50524.479999999996</v>
      </c>
      <c r="H592" s="26"/>
      <c r="I592" s="26"/>
      <c r="J592" s="10">
        <f>SUM(Q592)</f>
        <v>18947.37</v>
      </c>
      <c r="K592" s="11">
        <f>SUM(S592+U592+W592+Y592+AA592)</f>
        <v>31577.11</v>
      </c>
      <c r="L592" s="26">
        <f>SUM(N592:P592)-M592</f>
        <v>50524.479999999996</v>
      </c>
      <c r="M592" s="63"/>
      <c r="N592" s="26"/>
      <c r="O592" s="10">
        <f>SUM(R592)</f>
        <v>18947.37</v>
      </c>
      <c r="P592" s="11">
        <f>SUM(T592+V592+X592+Z592+AB592)</f>
        <v>31577.11</v>
      </c>
      <c r="Q592" s="28">
        <v>18947.37</v>
      </c>
      <c r="R592" s="28">
        <v>18947.37</v>
      </c>
      <c r="S592" s="28"/>
      <c r="T592" s="28"/>
      <c r="U592" s="28"/>
      <c r="V592" s="28"/>
      <c r="W592" s="28"/>
      <c r="X592" s="28"/>
      <c r="Y592" s="28"/>
      <c r="Z592" s="28"/>
      <c r="AA592" s="28">
        <v>31577.11</v>
      </c>
      <c r="AB592" s="28">
        <v>31577.11</v>
      </c>
    </row>
    <row r="593" spans="1:28" s="7" customFormat="1" ht="31.5" outlineLevel="1">
      <c r="A593" s="318" t="s">
        <v>526</v>
      </c>
      <c r="B593" s="79" t="s">
        <v>180</v>
      </c>
      <c r="C593" s="84" t="s">
        <v>525</v>
      </c>
      <c r="D593" s="79" t="s">
        <v>2</v>
      </c>
      <c r="E593" s="101" t="s">
        <v>2</v>
      </c>
      <c r="F593" s="65"/>
      <c r="G593" s="51">
        <f>SUM(G594)</f>
        <v>2941659.0900000003</v>
      </c>
      <c r="H593" s="51">
        <f t="shared" ref="H593:AB593" si="427">SUM(H594)</f>
        <v>0</v>
      </c>
      <c r="I593" s="51">
        <f t="shared" si="427"/>
        <v>0</v>
      </c>
      <c r="J593" s="51">
        <f t="shared" si="427"/>
        <v>0</v>
      </c>
      <c r="K593" s="51">
        <f t="shared" si="427"/>
        <v>2941659.0900000003</v>
      </c>
      <c r="L593" s="51">
        <f t="shared" si="427"/>
        <v>2730607.69</v>
      </c>
      <c r="M593" s="51">
        <f t="shared" si="427"/>
        <v>0</v>
      </c>
      <c r="N593" s="51">
        <f t="shared" si="427"/>
        <v>0</v>
      </c>
      <c r="O593" s="51">
        <f t="shared" si="427"/>
        <v>0</v>
      </c>
      <c r="P593" s="51">
        <f t="shared" si="427"/>
        <v>2730607.69</v>
      </c>
      <c r="Q593" s="51">
        <f t="shared" si="427"/>
        <v>0</v>
      </c>
      <c r="R593" s="51">
        <f t="shared" si="427"/>
        <v>0</v>
      </c>
      <c r="S593" s="51">
        <f t="shared" si="427"/>
        <v>649958.5</v>
      </c>
      <c r="T593" s="51">
        <f t="shared" si="427"/>
        <v>649911.32000000007</v>
      </c>
      <c r="U593" s="51">
        <f t="shared" si="427"/>
        <v>279215.59999999998</v>
      </c>
      <c r="V593" s="51">
        <f t="shared" si="427"/>
        <v>262976.14</v>
      </c>
      <c r="W593" s="51">
        <f t="shared" si="427"/>
        <v>1111795.56</v>
      </c>
      <c r="X593" s="51">
        <f t="shared" si="427"/>
        <v>970092.54</v>
      </c>
      <c r="Y593" s="51">
        <f t="shared" si="427"/>
        <v>258562.33000000002</v>
      </c>
      <c r="Z593" s="51">
        <f t="shared" si="427"/>
        <v>232464.55000000002</v>
      </c>
      <c r="AA593" s="51">
        <f t="shared" si="427"/>
        <v>642127.1</v>
      </c>
      <c r="AB593" s="51">
        <f t="shared" si="427"/>
        <v>615163.14</v>
      </c>
    </row>
    <row r="594" spans="1:28" s="17" customFormat="1" ht="47.25" outlineLevel="1">
      <c r="A594" s="12" t="s">
        <v>410</v>
      </c>
      <c r="B594" s="22" t="s">
        <v>180</v>
      </c>
      <c r="C594" s="85" t="s">
        <v>525</v>
      </c>
      <c r="D594" s="22" t="s">
        <v>26</v>
      </c>
      <c r="E594" s="22" t="s">
        <v>2</v>
      </c>
      <c r="F594" s="64"/>
      <c r="G594" s="28">
        <f t="shared" ref="G594:AB594" si="428">SUM(G595+G599)</f>
        <v>2941659.0900000003</v>
      </c>
      <c r="H594" s="28">
        <f t="shared" si="428"/>
        <v>0</v>
      </c>
      <c r="I594" s="28">
        <f t="shared" si="428"/>
        <v>0</v>
      </c>
      <c r="J594" s="28">
        <f t="shared" si="428"/>
        <v>0</v>
      </c>
      <c r="K594" s="28">
        <f t="shared" si="428"/>
        <v>2941659.0900000003</v>
      </c>
      <c r="L594" s="28">
        <f t="shared" si="428"/>
        <v>2730607.69</v>
      </c>
      <c r="M594" s="28">
        <f t="shared" si="428"/>
        <v>0</v>
      </c>
      <c r="N594" s="28">
        <f t="shared" si="428"/>
        <v>0</v>
      </c>
      <c r="O594" s="28">
        <f t="shared" si="428"/>
        <v>0</v>
      </c>
      <c r="P594" s="28">
        <f t="shared" si="428"/>
        <v>2730607.69</v>
      </c>
      <c r="Q594" s="28">
        <f t="shared" si="428"/>
        <v>0</v>
      </c>
      <c r="R594" s="28">
        <f t="shared" si="428"/>
        <v>0</v>
      </c>
      <c r="S594" s="28">
        <f t="shared" si="428"/>
        <v>649958.5</v>
      </c>
      <c r="T594" s="28">
        <f t="shared" si="428"/>
        <v>649911.32000000007</v>
      </c>
      <c r="U594" s="28">
        <f t="shared" si="428"/>
        <v>279215.59999999998</v>
      </c>
      <c r="V594" s="28">
        <f t="shared" si="428"/>
        <v>262976.14</v>
      </c>
      <c r="W594" s="28">
        <f t="shared" si="428"/>
        <v>1111795.56</v>
      </c>
      <c r="X594" s="28">
        <f t="shared" si="428"/>
        <v>970092.54</v>
      </c>
      <c r="Y594" s="28">
        <f t="shared" si="428"/>
        <v>258562.33000000002</v>
      </c>
      <c r="Z594" s="28">
        <f t="shared" si="428"/>
        <v>232464.55000000002</v>
      </c>
      <c r="AA594" s="28">
        <f t="shared" si="428"/>
        <v>642127.1</v>
      </c>
      <c r="AB594" s="28">
        <f t="shared" si="428"/>
        <v>615163.14</v>
      </c>
    </row>
    <row r="595" spans="1:28" s="17" customFormat="1" ht="31.5" outlineLevel="1">
      <c r="A595" s="12" t="s">
        <v>411</v>
      </c>
      <c r="B595" s="22" t="s">
        <v>180</v>
      </c>
      <c r="C595" s="85" t="s">
        <v>525</v>
      </c>
      <c r="D595" s="22" t="s">
        <v>28</v>
      </c>
      <c r="E595" s="22" t="s">
        <v>2</v>
      </c>
      <c r="F595" s="64"/>
      <c r="G595" s="28">
        <f t="shared" ref="G595:AB595" si="429">SUM(G596:G598)</f>
        <v>1449261.85</v>
      </c>
      <c r="H595" s="28">
        <f t="shared" si="429"/>
        <v>0</v>
      </c>
      <c r="I595" s="28">
        <f t="shared" si="429"/>
        <v>0</v>
      </c>
      <c r="J595" s="28">
        <f t="shared" si="429"/>
        <v>0</v>
      </c>
      <c r="K595" s="28">
        <f t="shared" si="429"/>
        <v>1449261.85</v>
      </c>
      <c r="L595" s="28">
        <f t="shared" si="429"/>
        <v>1437314.48</v>
      </c>
      <c r="M595" s="28">
        <f t="shared" si="429"/>
        <v>0</v>
      </c>
      <c r="N595" s="28">
        <f t="shared" si="429"/>
        <v>0</v>
      </c>
      <c r="O595" s="28">
        <f t="shared" si="429"/>
        <v>0</v>
      </c>
      <c r="P595" s="28">
        <f t="shared" si="429"/>
        <v>1437314.48</v>
      </c>
      <c r="Q595" s="28">
        <f t="shared" si="429"/>
        <v>0</v>
      </c>
      <c r="R595" s="28">
        <f t="shared" si="429"/>
        <v>0</v>
      </c>
      <c r="S595" s="28">
        <f t="shared" si="429"/>
        <v>311858.5</v>
      </c>
      <c r="T595" s="28">
        <f t="shared" si="429"/>
        <v>311858.5</v>
      </c>
      <c r="U595" s="28">
        <f t="shared" si="429"/>
        <v>78215.600000000006</v>
      </c>
      <c r="V595" s="28">
        <f t="shared" si="429"/>
        <v>78215.600000000006</v>
      </c>
      <c r="W595" s="28">
        <f t="shared" si="429"/>
        <v>711795.56</v>
      </c>
      <c r="X595" s="28">
        <f t="shared" si="429"/>
        <v>711795.56</v>
      </c>
      <c r="Y595" s="28">
        <f t="shared" si="429"/>
        <v>36008.19</v>
      </c>
      <c r="Z595" s="28">
        <f t="shared" si="429"/>
        <v>29137.7</v>
      </c>
      <c r="AA595" s="28">
        <f t="shared" si="429"/>
        <v>311384</v>
      </c>
      <c r="AB595" s="28">
        <f t="shared" si="429"/>
        <v>306307.12</v>
      </c>
    </row>
    <row r="596" spans="1:28" s="17" customFormat="1" ht="31.5" outlineLevel="1">
      <c r="A596" s="12" t="s">
        <v>415</v>
      </c>
      <c r="B596" s="22" t="s">
        <v>180</v>
      </c>
      <c r="C596" s="85" t="s">
        <v>525</v>
      </c>
      <c r="D596" s="22" t="s">
        <v>28</v>
      </c>
      <c r="E596" s="22" t="s">
        <v>72</v>
      </c>
      <c r="F596" s="64"/>
      <c r="G596" s="26">
        <f>SUM(I596:K596)-H596</f>
        <v>1124985.75</v>
      </c>
      <c r="H596" s="26"/>
      <c r="I596" s="26"/>
      <c r="J596" s="10">
        <f>SUM(Q596)</f>
        <v>0</v>
      </c>
      <c r="K596" s="11">
        <f>SUM(S596+U596+W596+Y596+AA596)</f>
        <v>1124985.75</v>
      </c>
      <c r="L596" s="26">
        <f>SUM(N596:P596)-M596</f>
        <v>1115640.3799999999</v>
      </c>
      <c r="M596" s="63"/>
      <c r="N596" s="26"/>
      <c r="O596" s="10">
        <f>SUM(R596)</f>
        <v>0</v>
      </c>
      <c r="P596" s="19">
        <f>SUM(T596+V596+X596+Z596+AB596)</f>
        <v>1115640.3799999999</v>
      </c>
      <c r="Q596" s="69"/>
      <c r="R596" s="69"/>
      <c r="S596" s="414">
        <v>282750</v>
      </c>
      <c r="T596" s="102">
        <v>282750</v>
      </c>
      <c r="U596" s="93"/>
      <c r="V596" s="93"/>
      <c r="W596" s="93">
        <v>682143.56</v>
      </c>
      <c r="X596" s="93">
        <v>682143.56</v>
      </c>
      <c r="Y596" s="93">
        <v>23708.19</v>
      </c>
      <c r="Z596" s="93">
        <v>19439.7</v>
      </c>
      <c r="AA596" s="93">
        <v>136384</v>
      </c>
      <c r="AB596" s="93">
        <v>131307.12</v>
      </c>
    </row>
    <row r="597" spans="1:28" s="17" customFormat="1" outlineLevel="1">
      <c r="A597" s="12" t="s">
        <v>424</v>
      </c>
      <c r="B597" s="22" t="s">
        <v>180</v>
      </c>
      <c r="C597" s="85" t="s">
        <v>525</v>
      </c>
      <c r="D597" s="22" t="s">
        <v>28</v>
      </c>
      <c r="E597" s="22">
        <v>226</v>
      </c>
      <c r="F597" s="64"/>
      <c r="G597" s="26">
        <f>SUM(I597:K597)-H597</f>
        <v>238310</v>
      </c>
      <c r="H597" s="26"/>
      <c r="I597" s="26"/>
      <c r="J597" s="10">
        <f>SUM(Q597)</f>
        <v>0</v>
      </c>
      <c r="K597" s="11">
        <f>SUM(S597+U597+W597+Y597+AA597)</f>
        <v>238310</v>
      </c>
      <c r="L597" s="26">
        <f>SUM(N597:P597)-M597</f>
        <v>238310</v>
      </c>
      <c r="M597" s="63"/>
      <c r="N597" s="26"/>
      <c r="O597" s="10">
        <f>SUM(R597)</f>
        <v>0</v>
      </c>
      <c r="P597" s="11">
        <f>SUM(T597+V597+X597+Z597+AB597)</f>
        <v>238310</v>
      </c>
      <c r="Q597" s="28"/>
      <c r="R597" s="28"/>
      <c r="S597" s="28"/>
      <c r="T597" s="28"/>
      <c r="U597" s="28">
        <v>63310</v>
      </c>
      <c r="V597" s="28">
        <v>63310</v>
      </c>
      <c r="W597" s="28"/>
      <c r="X597" s="28"/>
      <c r="Y597" s="28"/>
      <c r="Z597" s="28"/>
      <c r="AA597" s="28">
        <v>175000</v>
      </c>
      <c r="AB597" s="28">
        <v>175000</v>
      </c>
    </row>
    <row r="598" spans="1:28" s="17" customFormat="1" ht="31.5" outlineLevel="1">
      <c r="A598" s="12" t="s">
        <v>504</v>
      </c>
      <c r="B598" s="22" t="s">
        <v>180</v>
      </c>
      <c r="C598" s="85" t="s">
        <v>525</v>
      </c>
      <c r="D598" s="22" t="s">
        <v>28</v>
      </c>
      <c r="E598" s="22">
        <v>346</v>
      </c>
      <c r="F598" s="64"/>
      <c r="G598" s="26">
        <f>SUM(I598:K598)-H598</f>
        <v>85966.1</v>
      </c>
      <c r="H598" s="26"/>
      <c r="I598" s="26"/>
      <c r="J598" s="10">
        <f>SUM(Q598)</f>
        <v>0</v>
      </c>
      <c r="K598" s="11">
        <f>SUM(S598+U598+W598+Y598+AA598)</f>
        <v>85966.1</v>
      </c>
      <c r="L598" s="26">
        <f>SUM(N598:P598)-M598</f>
        <v>83364.100000000006</v>
      </c>
      <c r="M598" s="63"/>
      <c r="N598" s="26"/>
      <c r="O598" s="10">
        <f>SUM(R598)</f>
        <v>0</v>
      </c>
      <c r="P598" s="11">
        <f>SUM(T598+V598+X598+Z598+AB598)</f>
        <v>83364.100000000006</v>
      </c>
      <c r="Q598" s="28"/>
      <c r="R598" s="28"/>
      <c r="S598" s="28">
        <v>29108.5</v>
      </c>
      <c r="T598" s="28">
        <v>29108.5</v>
      </c>
      <c r="U598" s="28">
        <v>14905.6</v>
      </c>
      <c r="V598" s="28">
        <v>14905.6</v>
      </c>
      <c r="W598" s="28">
        <v>29652</v>
      </c>
      <c r="X598" s="28">
        <v>29652</v>
      </c>
      <c r="Y598" s="28">
        <v>12300</v>
      </c>
      <c r="Z598" s="28">
        <v>9698</v>
      </c>
      <c r="AA598" s="28"/>
      <c r="AB598" s="28"/>
    </row>
    <row r="599" spans="1:28" s="17" customFormat="1" ht="31.5" outlineLevel="1">
      <c r="A599" s="12" t="s">
        <v>453</v>
      </c>
      <c r="B599" s="22" t="s">
        <v>180</v>
      </c>
      <c r="C599" s="85" t="s">
        <v>525</v>
      </c>
      <c r="D599" s="22">
        <v>247</v>
      </c>
      <c r="E599" s="22" t="s">
        <v>2</v>
      </c>
      <c r="F599" s="64"/>
      <c r="G599" s="28">
        <f>SUM(G600)</f>
        <v>1492397.2400000002</v>
      </c>
      <c r="H599" s="28">
        <f t="shared" ref="H599:AB599" si="430">SUM(H600)</f>
        <v>0</v>
      </c>
      <c r="I599" s="28">
        <f t="shared" si="430"/>
        <v>0</v>
      </c>
      <c r="J599" s="28">
        <f t="shared" si="430"/>
        <v>0</v>
      </c>
      <c r="K599" s="28">
        <f t="shared" si="430"/>
        <v>1492397.2400000002</v>
      </c>
      <c r="L599" s="28">
        <f t="shared" si="430"/>
        <v>1293293.21</v>
      </c>
      <c r="M599" s="28">
        <f t="shared" si="430"/>
        <v>0</v>
      </c>
      <c r="N599" s="28">
        <f t="shared" si="430"/>
        <v>0</v>
      </c>
      <c r="O599" s="28">
        <f t="shared" si="430"/>
        <v>0</v>
      </c>
      <c r="P599" s="28">
        <f t="shared" si="430"/>
        <v>1293293.21</v>
      </c>
      <c r="Q599" s="28">
        <f t="shared" si="430"/>
        <v>0</v>
      </c>
      <c r="R599" s="28">
        <f t="shared" si="430"/>
        <v>0</v>
      </c>
      <c r="S599" s="28">
        <f t="shared" si="430"/>
        <v>338100</v>
      </c>
      <c r="T599" s="28">
        <f t="shared" si="430"/>
        <v>338052.82</v>
      </c>
      <c r="U599" s="28">
        <f t="shared" si="430"/>
        <v>201000</v>
      </c>
      <c r="V599" s="28">
        <f t="shared" si="430"/>
        <v>184760.54</v>
      </c>
      <c r="W599" s="28">
        <f t="shared" si="430"/>
        <v>400000</v>
      </c>
      <c r="X599" s="28">
        <f t="shared" si="430"/>
        <v>258296.98</v>
      </c>
      <c r="Y599" s="28">
        <f t="shared" si="430"/>
        <v>222554.14</v>
      </c>
      <c r="Z599" s="28">
        <f t="shared" si="430"/>
        <v>203326.85</v>
      </c>
      <c r="AA599" s="28">
        <f t="shared" si="430"/>
        <v>330743.09999999998</v>
      </c>
      <c r="AB599" s="28">
        <f t="shared" si="430"/>
        <v>308856.02</v>
      </c>
    </row>
    <row r="600" spans="1:28" s="17" customFormat="1" outlineLevel="1">
      <c r="A600" s="12" t="s">
        <v>518</v>
      </c>
      <c r="B600" s="22" t="s">
        <v>180</v>
      </c>
      <c r="C600" s="85" t="s">
        <v>525</v>
      </c>
      <c r="D600" s="22">
        <v>247</v>
      </c>
      <c r="E600" s="86">
        <v>223</v>
      </c>
      <c r="F600" s="64"/>
      <c r="G600" s="26">
        <f>SUM(I600:K600)-H600</f>
        <v>1492397.2400000002</v>
      </c>
      <c r="H600" s="26"/>
      <c r="I600" s="26"/>
      <c r="J600" s="10">
        <f>SUM(Q600)</f>
        <v>0</v>
      </c>
      <c r="K600" s="11">
        <f>SUM(S600+U600+W600+Y600+AA600)</f>
        <v>1492397.2400000002</v>
      </c>
      <c r="L600" s="26">
        <f>SUM(N600:P600)-M600</f>
        <v>1293293.21</v>
      </c>
      <c r="M600" s="63"/>
      <c r="N600" s="26"/>
      <c r="O600" s="10">
        <f>SUM(R600)</f>
        <v>0</v>
      </c>
      <c r="P600" s="11">
        <f>SUM(T600+V600+X600+Z600+AB600)</f>
        <v>1293293.21</v>
      </c>
      <c r="Q600" s="28"/>
      <c r="R600" s="28"/>
      <c r="S600" s="28">
        <v>338100</v>
      </c>
      <c r="T600" s="81">
        <v>338052.82</v>
      </c>
      <c r="U600" s="67">
        <v>201000</v>
      </c>
      <c r="V600" s="67">
        <v>184760.54</v>
      </c>
      <c r="W600" s="67">
        <v>400000</v>
      </c>
      <c r="X600" s="67">
        <v>258296.98</v>
      </c>
      <c r="Y600" s="67">
        <v>222554.14</v>
      </c>
      <c r="Z600" s="67">
        <v>203326.85</v>
      </c>
      <c r="AA600" s="67">
        <v>330743.09999999998</v>
      </c>
      <c r="AB600" s="67">
        <v>308856.02</v>
      </c>
    </row>
    <row r="601" spans="1:28" s="17" customFormat="1" ht="31.5" outlineLevel="1">
      <c r="A601" s="14" t="s">
        <v>526</v>
      </c>
      <c r="B601" s="79" t="s">
        <v>180</v>
      </c>
      <c r="C601" s="84" t="s">
        <v>527</v>
      </c>
      <c r="D601" s="79" t="s">
        <v>2</v>
      </c>
      <c r="E601" s="101" t="s">
        <v>2</v>
      </c>
      <c r="F601" s="64"/>
      <c r="G601" s="51">
        <f>SUM(G602)</f>
        <v>1500121.01</v>
      </c>
      <c r="H601" s="51">
        <f t="shared" ref="H601:AB602" si="431">SUM(H602)</f>
        <v>0</v>
      </c>
      <c r="I601" s="51">
        <f t="shared" si="431"/>
        <v>0</v>
      </c>
      <c r="J601" s="51">
        <f t="shared" si="431"/>
        <v>0</v>
      </c>
      <c r="K601" s="51">
        <f t="shared" si="431"/>
        <v>1500121.01</v>
      </c>
      <c r="L601" s="51">
        <f t="shared" si="431"/>
        <v>1461773.39</v>
      </c>
      <c r="M601" s="51">
        <f t="shared" si="431"/>
        <v>0</v>
      </c>
      <c r="N601" s="51">
        <f t="shared" si="431"/>
        <v>0</v>
      </c>
      <c r="O601" s="51">
        <f t="shared" si="431"/>
        <v>0</v>
      </c>
      <c r="P601" s="51">
        <f t="shared" si="431"/>
        <v>1461773.39</v>
      </c>
      <c r="Q601" s="51">
        <f t="shared" si="431"/>
        <v>0</v>
      </c>
      <c r="R601" s="51">
        <f t="shared" si="431"/>
        <v>0</v>
      </c>
      <c r="S601" s="51">
        <f t="shared" si="431"/>
        <v>554633.23</v>
      </c>
      <c r="T601" s="51">
        <f t="shared" si="431"/>
        <v>551843.82999999996</v>
      </c>
      <c r="U601" s="51">
        <f t="shared" si="431"/>
        <v>107500</v>
      </c>
      <c r="V601" s="51">
        <f t="shared" si="431"/>
        <v>107500</v>
      </c>
      <c r="W601" s="51">
        <f t="shared" si="431"/>
        <v>712291.8</v>
      </c>
      <c r="X601" s="51">
        <f t="shared" si="431"/>
        <v>691773.48</v>
      </c>
      <c r="Y601" s="51">
        <f t="shared" si="431"/>
        <v>101691.28</v>
      </c>
      <c r="Z601" s="51">
        <f t="shared" si="431"/>
        <v>101691.28</v>
      </c>
      <c r="AA601" s="51">
        <f t="shared" si="431"/>
        <v>24004.7</v>
      </c>
      <c r="AB601" s="51">
        <f t="shared" si="431"/>
        <v>8964.7999999999993</v>
      </c>
    </row>
    <row r="602" spans="1:28" s="17" customFormat="1" ht="47.25" outlineLevel="1">
      <c r="A602" s="12" t="s">
        <v>410</v>
      </c>
      <c r="B602" s="22" t="s">
        <v>180</v>
      </c>
      <c r="C602" s="85" t="s">
        <v>527</v>
      </c>
      <c r="D602" s="22" t="s">
        <v>26</v>
      </c>
      <c r="E602" s="22" t="s">
        <v>2</v>
      </c>
      <c r="F602" s="64"/>
      <c r="G602" s="28">
        <f>SUM(G603)</f>
        <v>1500121.01</v>
      </c>
      <c r="H602" s="28">
        <f t="shared" si="431"/>
        <v>0</v>
      </c>
      <c r="I602" s="28">
        <f t="shared" si="431"/>
        <v>0</v>
      </c>
      <c r="J602" s="28">
        <f t="shared" si="431"/>
        <v>0</v>
      </c>
      <c r="K602" s="28">
        <f t="shared" si="431"/>
        <v>1500121.01</v>
      </c>
      <c r="L602" s="28">
        <f t="shared" si="431"/>
        <v>1461773.39</v>
      </c>
      <c r="M602" s="28">
        <f t="shared" si="431"/>
        <v>0</v>
      </c>
      <c r="N602" s="28">
        <f t="shared" si="431"/>
        <v>0</v>
      </c>
      <c r="O602" s="28">
        <f t="shared" si="431"/>
        <v>0</v>
      </c>
      <c r="P602" s="28">
        <f t="shared" si="431"/>
        <v>1461773.39</v>
      </c>
      <c r="Q602" s="28">
        <f t="shared" si="431"/>
        <v>0</v>
      </c>
      <c r="R602" s="28">
        <f t="shared" si="431"/>
        <v>0</v>
      </c>
      <c r="S602" s="28">
        <f t="shared" si="431"/>
        <v>554633.23</v>
      </c>
      <c r="T602" s="28">
        <f t="shared" si="431"/>
        <v>551843.82999999996</v>
      </c>
      <c r="U602" s="28">
        <f t="shared" si="431"/>
        <v>107500</v>
      </c>
      <c r="V602" s="28">
        <f t="shared" si="431"/>
        <v>107500</v>
      </c>
      <c r="W602" s="28">
        <f t="shared" si="431"/>
        <v>712291.8</v>
      </c>
      <c r="X602" s="28">
        <f t="shared" si="431"/>
        <v>691773.48</v>
      </c>
      <c r="Y602" s="28">
        <f t="shared" si="431"/>
        <v>101691.28</v>
      </c>
      <c r="Z602" s="28">
        <f t="shared" si="431"/>
        <v>101691.28</v>
      </c>
      <c r="AA602" s="28">
        <f t="shared" si="431"/>
        <v>24004.7</v>
      </c>
      <c r="AB602" s="28">
        <f t="shared" si="431"/>
        <v>8964.7999999999993</v>
      </c>
    </row>
    <row r="603" spans="1:28" s="17" customFormat="1" ht="31.5" outlineLevel="1">
      <c r="A603" s="12" t="s">
        <v>411</v>
      </c>
      <c r="B603" s="22" t="s">
        <v>180</v>
      </c>
      <c r="C603" s="85" t="s">
        <v>527</v>
      </c>
      <c r="D603" s="22" t="s">
        <v>28</v>
      </c>
      <c r="E603" s="22" t="s">
        <v>2</v>
      </c>
      <c r="F603" s="64"/>
      <c r="G603" s="28">
        <f>SUM(G604:G610)</f>
        <v>1500121.01</v>
      </c>
      <c r="H603" s="28">
        <f t="shared" ref="H603:AB603" si="432">SUM(H604:H610)</f>
        <v>0</v>
      </c>
      <c r="I603" s="28">
        <f t="shared" si="432"/>
        <v>0</v>
      </c>
      <c r="J603" s="28">
        <f t="shared" si="432"/>
        <v>0</v>
      </c>
      <c r="K603" s="28">
        <f t="shared" si="432"/>
        <v>1500121.01</v>
      </c>
      <c r="L603" s="28">
        <f t="shared" si="432"/>
        <v>1461773.39</v>
      </c>
      <c r="M603" s="28">
        <f t="shared" si="432"/>
        <v>0</v>
      </c>
      <c r="N603" s="28">
        <f t="shared" si="432"/>
        <v>0</v>
      </c>
      <c r="O603" s="28">
        <f t="shared" si="432"/>
        <v>0</v>
      </c>
      <c r="P603" s="28">
        <f t="shared" si="432"/>
        <v>1461773.39</v>
      </c>
      <c r="Q603" s="28">
        <f t="shared" si="432"/>
        <v>0</v>
      </c>
      <c r="R603" s="28">
        <f t="shared" si="432"/>
        <v>0</v>
      </c>
      <c r="S603" s="28">
        <f t="shared" si="432"/>
        <v>554633.23</v>
      </c>
      <c r="T603" s="28">
        <f t="shared" si="432"/>
        <v>551843.82999999996</v>
      </c>
      <c r="U603" s="28">
        <f t="shared" si="432"/>
        <v>107500</v>
      </c>
      <c r="V603" s="28">
        <f t="shared" si="432"/>
        <v>107500</v>
      </c>
      <c r="W603" s="28">
        <f t="shared" si="432"/>
        <v>712291.8</v>
      </c>
      <c r="X603" s="28">
        <f t="shared" si="432"/>
        <v>691773.48</v>
      </c>
      <c r="Y603" s="28">
        <f t="shared" si="432"/>
        <v>101691.28</v>
      </c>
      <c r="Z603" s="28">
        <f t="shared" si="432"/>
        <v>101691.28</v>
      </c>
      <c r="AA603" s="28">
        <f t="shared" si="432"/>
        <v>24004.7</v>
      </c>
      <c r="AB603" s="28">
        <f t="shared" si="432"/>
        <v>8964.7999999999993</v>
      </c>
    </row>
    <row r="604" spans="1:28" s="17" customFormat="1" outlineLevel="1">
      <c r="A604" s="12" t="s">
        <v>528</v>
      </c>
      <c r="B604" s="22" t="s">
        <v>180</v>
      </c>
      <c r="C604" s="85" t="s">
        <v>527</v>
      </c>
      <c r="D604" s="22" t="s">
        <v>28</v>
      </c>
      <c r="E604" s="22">
        <v>222</v>
      </c>
      <c r="F604" s="64"/>
      <c r="G604" s="26">
        <f>SUM(I604:K604)-H604</f>
        <v>8000</v>
      </c>
      <c r="H604" s="26"/>
      <c r="I604" s="26"/>
      <c r="J604" s="10">
        <f>SUM(Q604)</f>
        <v>0</v>
      </c>
      <c r="K604" s="11">
        <f>SUM(S604+U604+W604+Y604+AA604)</f>
        <v>8000</v>
      </c>
      <c r="L604" s="26">
        <f>SUM(N604:P604)-M604</f>
        <v>8000</v>
      </c>
      <c r="M604" s="63"/>
      <c r="N604" s="26"/>
      <c r="O604" s="10">
        <f>SUM(R604)</f>
        <v>0</v>
      </c>
      <c r="P604" s="11">
        <f>SUM(T604+V604+X604+Z604+AB604)</f>
        <v>8000</v>
      </c>
      <c r="Q604" s="28"/>
      <c r="R604" s="28"/>
      <c r="S604" s="28">
        <v>8000</v>
      </c>
      <c r="T604" s="81">
        <v>8000</v>
      </c>
      <c r="U604" s="67"/>
      <c r="V604" s="67"/>
      <c r="W604" s="67"/>
      <c r="X604" s="67"/>
      <c r="Y604" s="67"/>
      <c r="Z604" s="67"/>
      <c r="AA604" s="67"/>
      <c r="AB604" s="67"/>
    </row>
    <row r="605" spans="1:28" s="17" customFormat="1" ht="31.5" outlineLevel="1">
      <c r="A605" s="12" t="s">
        <v>415</v>
      </c>
      <c r="B605" s="22" t="s">
        <v>180</v>
      </c>
      <c r="C605" s="85" t="s">
        <v>527</v>
      </c>
      <c r="D605" s="22" t="s">
        <v>28</v>
      </c>
      <c r="E605" s="86">
        <v>225</v>
      </c>
      <c r="F605" s="64"/>
      <c r="G605" s="26">
        <f>SUM(I605:K605)-H605</f>
        <v>1044191.55</v>
      </c>
      <c r="H605" s="26"/>
      <c r="I605" s="26"/>
      <c r="J605" s="10">
        <f>SUM(Q605)</f>
        <v>0</v>
      </c>
      <c r="K605" s="11">
        <f>SUM(S605+U605+W605+Y605+AA605)</f>
        <v>1044191.55</v>
      </c>
      <c r="L605" s="26">
        <f>SUM(N605:P605)-M605</f>
        <v>1024697.87</v>
      </c>
      <c r="M605" s="63"/>
      <c r="N605" s="26"/>
      <c r="O605" s="10">
        <f>SUM(R605)</f>
        <v>0</v>
      </c>
      <c r="P605" s="11">
        <f>SUM(T605+V605+X605+Z605+AB605)</f>
        <v>1024697.87</v>
      </c>
      <c r="Q605" s="28"/>
      <c r="R605" s="28"/>
      <c r="S605" s="28">
        <v>512638.51</v>
      </c>
      <c r="T605" s="81">
        <v>509849.11</v>
      </c>
      <c r="U605" s="67"/>
      <c r="V605" s="67"/>
      <c r="W605" s="67">
        <v>447567.76</v>
      </c>
      <c r="X605" s="67">
        <v>430863.48</v>
      </c>
      <c r="Y605" s="67">
        <v>83985.279999999999</v>
      </c>
      <c r="Z605" s="67">
        <v>83985.279999999999</v>
      </c>
      <c r="AA605" s="67"/>
      <c r="AB605" s="67"/>
    </row>
    <row r="606" spans="1:28" s="17" customFormat="1" outlineLevel="1">
      <c r="A606" s="12" t="s">
        <v>424</v>
      </c>
      <c r="B606" s="22" t="s">
        <v>180</v>
      </c>
      <c r="C606" s="85" t="s">
        <v>527</v>
      </c>
      <c r="D606" s="22" t="s">
        <v>28</v>
      </c>
      <c r="E606" s="86">
        <v>226</v>
      </c>
      <c r="F606" s="64"/>
      <c r="G606" s="26">
        <f>SUM(I606:K606)-H606</f>
        <v>177403.46000000002</v>
      </c>
      <c r="H606" s="26"/>
      <c r="I606" s="26"/>
      <c r="J606" s="10">
        <f>SUM(Q606)</f>
        <v>0</v>
      </c>
      <c r="K606" s="11">
        <f>SUM(S606+U606+W606+Y606+AA606)</f>
        <v>177403.46000000002</v>
      </c>
      <c r="L606" s="26">
        <f>SUM(N606:P606)-M606</f>
        <v>158549.51999999999</v>
      </c>
      <c r="M606" s="63"/>
      <c r="N606" s="26"/>
      <c r="O606" s="10">
        <f>SUM(R606)</f>
        <v>0</v>
      </c>
      <c r="P606" s="11">
        <f>SUM(T606+V606+X606+Z606+AB606)</f>
        <v>158549.51999999999</v>
      </c>
      <c r="Q606" s="28"/>
      <c r="R606" s="28"/>
      <c r="S606" s="28">
        <v>27534.720000000001</v>
      </c>
      <c r="T606" s="81">
        <v>27534.720000000001</v>
      </c>
      <c r="U606" s="67">
        <v>107500</v>
      </c>
      <c r="V606" s="67">
        <v>107500</v>
      </c>
      <c r="W606" s="67">
        <v>8364.0400000000009</v>
      </c>
      <c r="X606" s="67">
        <v>4550</v>
      </c>
      <c r="Y606" s="67">
        <v>10000</v>
      </c>
      <c r="Z606" s="67">
        <v>10000</v>
      </c>
      <c r="AA606" s="67">
        <v>24004.7</v>
      </c>
      <c r="AB606" s="67">
        <v>8964.7999999999993</v>
      </c>
    </row>
    <row r="607" spans="1:28" s="17" customFormat="1" ht="31.5" outlineLevel="1">
      <c r="A607" s="12" t="s">
        <v>443</v>
      </c>
      <c r="B607" s="22" t="s">
        <v>180</v>
      </c>
      <c r="C607" s="85" t="s">
        <v>527</v>
      </c>
      <c r="D607" s="22" t="s">
        <v>28</v>
      </c>
      <c r="E607" s="86">
        <v>310</v>
      </c>
      <c r="F607" s="64"/>
      <c r="G607" s="26">
        <f t="shared" ref="G607:G608" si="433">SUM(I607:K607)-H607</f>
        <v>185500</v>
      </c>
      <c r="H607" s="26"/>
      <c r="I607" s="26"/>
      <c r="J607" s="10">
        <f t="shared" ref="J607:J608" si="434">SUM(Q607)</f>
        <v>0</v>
      </c>
      <c r="K607" s="11">
        <f t="shared" ref="K607:K608" si="435">SUM(S607+U607+W607+Y607+AA607)</f>
        <v>185500</v>
      </c>
      <c r="L607" s="26">
        <f t="shared" ref="L607:L608" si="436">SUM(N607:P607)-M607</f>
        <v>185500</v>
      </c>
      <c r="M607" s="63"/>
      <c r="N607" s="26"/>
      <c r="O607" s="10">
        <f t="shared" ref="O607:O608" si="437">SUM(R607)</f>
        <v>0</v>
      </c>
      <c r="P607" s="11">
        <f t="shared" ref="P607:P608" si="438">SUM(T607+V607+X607+Z607+AB607)</f>
        <v>185500</v>
      </c>
      <c r="Q607" s="28"/>
      <c r="R607" s="28"/>
      <c r="S607" s="28"/>
      <c r="T607" s="81"/>
      <c r="U607" s="67"/>
      <c r="V607" s="67"/>
      <c r="W607" s="67">
        <v>185500</v>
      </c>
      <c r="X607" s="67">
        <v>185500</v>
      </c>
      <c r="Y607" s="67"/>
      <c r="Z607" s="67"/>
      <c r="AA607" s="67"/>
      <c r="AB607" s="67"/>
    </row>
    <row r="608" spans="1:28" s="17" customFormat="1" ht="31.5" outlineLevel="1">
      <c r="A608" s="12" t="s">
        <v>448</v>
      </c>
      <c r="B608" s="22" t="s">
        <v>180</v>
      </c>
      <c r="C608" s="85" t="s">
        <v>527</v>
      </c>
      <c r="D608" s="22" t="s">
        <v>28</v>
      </c>
      <c r="E608" s="86">
        <v>344</v>
      </c>
      <c r="F608" s="64"/>
      <c r="G608" s="26">
        <f t="shared" si="433"/>
        <v>69169</v>
      </c>
      <c r="H608" s="26"/>
      <c r="I608" s="26"/>
      <c r="J608" s="10">
        <f t="shared" si="434"/>
        <v>0</v>
      </c>
      <c r="K608" s="11">
        <f t="shared" si="435"/>
        <v>69169</v>
      </c>
      <c r="L608" s="26">
        <f t="shared" si="436"/>
        <v>69169</v>
      </c>
      <c r="M608" s="63"/>
      <c r="N608" s="26"/>
      <c r="O608" s="10">
        <f t="shared" si="437"/>
        <v>0</v>
      </c>
      <c r="P608" s="11">
        <f t="shared" si="438"/>
        <v>69169</v>
      </c>
      <c r="Q608" s="28"/>
      <c r="R608" s="28"/>
      <c r="S608" s="28"/>
      <c r="T608" s="81"/>
      <c r="U608" s="67"/>
      <c r="V608" s="67"/>
      <c r="W608" s="67">
        <v>69169</v>
      </c>
      <c r="X608" s="67">
        <v>69169</v>
      </c>
      <c r="Y608" s="67"/>
      <c r="Z608" s="67"/>
      <c r="AA608" s="67"/>
      <c r="AB608" s="67"/>
    </row>
    <row r="609" spans="1:28" s="17" customFormat="1" ht="31.5" outlineLevel="1">
      <c r="A609" s="12" t="s">
        <v>529</v>
      </c>
      <c r="B609" s="22" t="s">
        <v>180</v>
      </c>
      <c r="C609" s="85" t="s">
        <v>527</v>
      </c>
      <c r="D609" s="22" t="s">
        <v>28</v>
      </c>
      <c r="E609" s="86">
        <v>346</v>
      </c>
      <c r="F609" s="64"/>
      <c r="G609" s="26">
        <f>SUM(I609:K609)-H609</f>
        <v>13577</v>
      </c>
      <c r="H609" s="26"/>
      <c r="I609" s="26"/>
      <c r="J609" s="10">
        <f>SUM(Q609)</f>
        <v>0</v>
      </c>
      <c r="K609" s="11">
        <f>SUM(S609+U609+W609+Y609+AA609)</f>
        <v>13577</v>
      </c>
      <c r="L609" s="26">
        <f>SUM(N609:P609)-M609</f>
        <v>13577</v>
      </c>
      <c r="M609" s="63"/>
      <c r="N609" s="26"/>
      <c r="O609" s="10">
        <f>SUM(R609)</f>
        <v>0</v>
      </c>
      <c r="P609" s="11">
        <f>SUM(T609+V609+X609+Z609+AB609)</f>
        <v>13577</v>
      </c>
      <c r="Q609" s="28"/>
      <c r="R609" s="28"/>
      <c r="S609" s="28">
        <v>4180</v>
      </c>
      <c r="T609" s="81">
        <v>4180</v>
      </c>
      <c r="U609" s="67"/>
      <c r="V609" s="67"/>
      <c r="W609" s="67">
        <v>1691</v>
      </c>
      <c r="X609" s="67">
        <v>1691</v>
      </c>
      <c r="Y609" s="67">
        <v>7706</v>
      </c>
      <c r="Z609" s="67">
        <v>7706</v>
      </c>
      <c r="AA609" s="67"/>
      <c r="AB609" s="67"/>
    </row>
    <row r="610" spans="1:28" s="17" customFormat="1" ht="47.25" outlineLevel="1">
      <c r="A610" s="12" t="s">
        <v>542</v>
      </c>
      <c r="B610" s="22" t="s">
        <v>180</v>
      </c>
      <c r="C610" s="85" t="s">
        <v>527</v>
      </c>
      <c r="D610" s="22" t="s">
        <v>28</v>
      </c>
      <c r="E610" s="86">
        <v>349</v>
      </c>
      <c r="F610" s="64"/>
      <c r="G610" s="26">
        <f>SUM(I610:K610)-H610</f>
        <v>2280</v>
      </c>
      <c r="H610" s="26"/>
      <c r="I610" s="26"/>
      <c r="J610" s="10">
        <f>SUM(Q610)</f>
        <v>0</v>
      </c>
      <c r="K610" s="11">
        <f>SUM(S610+U610+W610+Y610+AA610)</f>
        <v>2280</v>
      </c>
      <c r="L610" s="26">
        <f>SUM(N610:P610)-M610</f>
        <v>2280</v>
      </c>
      <c r="M610" s="63"/>
      <c r="N610" s="26"/>
      <c r="O610" s="10">
        <f>SUM(R610)</f>
        <v>0</v>
      </c>
      <c r="P610" s="11">
        <f>SUM(T610+V610+X610+Z610+AB610)</f>
        <v>2280</v>
      </c>
      <c r="Q610" s="28"/>
      <c r="R610" s="28"/>
      <c r="S610" s="28">
        <v>2280</v>
      </c>
      <c r="T610" s="81">
        <v>2280</v>
      </c>
      <c r="U610" s="67"/>
      <c r="V610" s="67"/>
      <c r="W610" s="67"/>
      <c r="X610" s="67"/>
      <c r="Y610" s="67"/>
      <c r="Z610" s="67"/>
      <c r="AA610" s="67"/>
      <c r="AB610" s="67"/>
    </row>
    <row r="611" spans="1:28" s="7" customFormat="1" ht="31.5" outlineLevel="1">
      <c r="A611" s="14" t="s">
        <v>459</v>
      </c>
      <c r="B611" s="79" t="s">
        <v>180</v>
      </c>
      <c r="C611" s="79" t="s">
        <v>460</v>
      </c>
      <c r="D611" s="79" t="s">
        <v>2</v>
      </c>
      <c r="E611" s="101" t="s">
        <v>2</v>
      </c>
      <c r="F611" s="65"/>
      <c r="G611" s="51">
        <f>SUM(G612)</f>
        <v>4516704.88</v>
      </c>
      <c r="H611" s="51">
        <f t="shared" ref="H611:AB611" si="439">SUM(H612)</f>
        <v>0</v>
      </c>
      <c r="I611" s="51">
        <f t="shared" si="439"/>
        <v>0</v>
      </c>
      <c r="J611" s="51">
        <f t="shared" si="439"/>
        <v>4516704.88</v>
      </c>
      <c r="K611" s="51">
        <f t="shared" si="439"/>
        <v>0</v>
      </c>
      <c r="L611" s="51">
        <f t="shared" si="439"/>
        <v>3509820.6799999997</v>
      </c>
      <c r="M611" s="51">
        <f t="shared" si="439"/>
        <v>0</v>
      </c>
      <c r="N611" s="51">
        <f t="shared" si="439"/>
        <v>0</v>
      </c>
      <c r="O611" s="51">
        <f t="shared" si="439"/>
        <v>3509820.6799999997</v>
      </c>
      <c r="P611" s="51">
        <f t="shared" si="439"/>
        <v>0</v>
      </c>
      <c r="Q611" s="51">
        <f t="shared" si="439"/>
        <v>4516704.88</v>
      </c>
      <c r="R611" s="51">
        <f t="shared" si="439"/>
        <v>3509820.6799999997</v>
      </c>
      <c r="S611" s="51">
        <f t="shared" si="439"/>
        <v>0</v>
      </c>
      <c r="T611" s="103">
        <f t="shared" si="439"/>
        <v>0</v>
      </c>
      <c r="U611" s="71">
        <f t="shared" si="439"/>
        <v>0</v>
      </c>
      <c r="V611" s="71">
        <f t="shared" si="439"/>
        <v>0</v>
      </c>
      <c r="W611" s="71">
        <f t="shared" si="439"/>
        <v>0</v>
      </c>
      <c r="X611" s="71">
        <f t="shared" si="439"/>
        <v>0</v>
      </c>
      <c r="Y611" s="71">
        <f t="shared" si="439"/>
        <v>0</v>
      </c>
      <c r="Z611" s="71">
        <f t="shared" si="439"/>
        <v>0</v>
      </c>
      <c r="AA611" s="71">
        <f t="shared" si="439"/>
        <v>0</v>
      </c>
      <c r="AB611" s="71">
        <f t="shared" si="439"/>
        <v>0</v>
      </c>
    </row>
    <row r="612" spans="1:28" s="17" customFormat="1" ht="47.25" outlineLevel="1">
      <c r="A612" s="12" t="s">
        <v>410</v>
      </c>
      <c r="B612" s="22" t="s">
        <v>180</v>
      </c>
      <c r="C612" s="22" t="s">
        <v>460</v>
      </c>
      <c r="D612" s="22" t="s">
        <v>26</v>
      </c>
      <c r="E612" s="22" t="s">
        <v>2</v>
      </c>
      <c r="F612" s="66"/>
      <c r="G612" s="67">
        <f>SUM(G613+G618)</f>
        <v>4516704.88</v>
      </c>
      <c r="H612" s="67">
        <f t="shared" ref="H612:AB612" si="440">SUM(H613+H618)</f>
        <v>0</v>
      </c>
      <c r="I612" s="67">
        <f t="shared" si="440"/>
        <v>0</v>
      </c>
      <c r="J612" s="67">
        <f t="shared" si="440"/>
        <v>4516704.88</v>
      </c>
      <c r="K612" s="67">
        <f t="shared" si="440"/>
        <v>0</v>
      </c>
      <c r="L612" s="67">
        <f t="shared" si="440"/>
        <v>3509820.6799999997</v>
      </c>
      <c r="M612" s="67">
        <f t="shared" si="440"/>
        <v>0</v>
      </c>
      <c r="N612" s="67">
        <f t="shared" si="440"/>
        <v>0</v>
      </c>
      <c r="O612" s="67">
        <f t="shared" si="440"/>
        <v>3509820.6799999997</v>
      </c>
      <c r="P612" s="67">
        <f t="shared" si="440"/>
        <v>0</v>
      </c>
      <c r="Q612" s="67">
        <f t="shared" si="440"/>
        <v>4516704.88</v>
      </c>
      <c r="R612" s="67">
        <f t="shared" si="440"/>
        <v>3509820.6799999997</v>
      </c>
      <c r="S612" s="67">
        <f t="shared" si="440"/>
        <v>0</v>
      </c>
      <c r="T612" s="67">
        <f t="shared" si="440"/>
        <v>0</v>
      </c>
      <c r="U612" s="67">
        <f t="shared" si="440"/>
        <v>0</v>
      </c>
      <c r="V612" s="67">
        <f t="shared" si="440"/>
        <v>0</v>
      </c>
      <c r="W612" s="67">
        <f t="shared" si="440"/>
        <v>0</v>
      </c>
      <c r="X612" s="67">
        <f t="shared" si="440"/>
        <v>0</v>
      </c>
      <c r="Y612" s="67">
        <f t="shared" si="440"/>
        <v>0</v>
      </c>
      <c r="Z612" s="67">
        <f t="shared" si="440"/>
        <v>0</v>
      </c>
      <c r="AA612" s="67">
        <f t="shared" si="440"/>
        <v>0</v>
      </c>
      <c r="AB612" s="67">
        <f t="shared" si="440"/>
        <v>0</v>
      </c>
    </row>
    <row r="613" spans="1:28" s="17" customFormat="1" ht="31.5" outlineLevel="1">
      <c r="A613" s="12" t="s">
        <v>411</v>
      </c>
      <c r="B613" s="22" t="s">
        <v>180</v>
      </c>
      <c r="C613" s="22" t="s">
        <v>460</v>
      </c>
      <c r="D613" s="22" t="s">
        <v>28</v>
      </c>
      <c r="E613" s="22" t="s">
        <v>2</v>
      </c>
      <c r="F613" s="66"/>
      <c r="G613" s="67">
        <f>SUM(G614:G617)</f>
        <v>1381266.05</v>
      </c>
      <c r="H613" s="67">
        <f t="shared" ref="H613:I613" si="441">SUM(H614:H617)</f>
        <v>0</v>
      </c>
      <c r="I613" s="67">
        <f t="shared" si="441"/>
        <v>0</v>
      </c>
      <c r="J613" s="67">
        <f t="shared" ref="J613:P613" si="442">SUM(J614:J617)</f>
        <v>1381266.05</v>
      </c>
      <c r="K613" s="67">
        <f t="shared" si="442"/>
        <v>0</v>
      </c>
      <c r="L613" s="67">
        <f t="shared" si="442"/>
        <v>1345685.6300000001</v>
      </c>
      <c r="M613" s="67">
        <f t="shared" si="442"/>
        <v>0</v>
      </c>
      <c r="N613" s="67">
        <f t="shared" si="442"/>
        <v>0</v>
      </c>
      <c r="O613" s="67">
        <f t="shared" si="442"/>
        <v>1345685.6300000001</v>
      </c>
      <c r="P613" s="67">
        <f t="shared" si="442"/>
        <v>0</v>
      </c>
      <c r="Q613" s="67">
        <f>SUM(Q614:Q617)</f>
        <v>1381266.05</v>
      </c>
      <c r="R613" s="67">
        <f t="shared" ref="R613:AB613" si="443">SUM(R614:R617)</f>
        <v>1345685.6300000001</v>
      </c>
      <c r="S613" s="67">
        <f t="shared" si="443"/>
        <v>0</v>
      </c>
      <c r="T613" s="67">
        <f t="shared" si="443"/>
        <v>0</v>
      </c>
      <c r="U613" s="67">
        <f t="shared" si="443"/>
        <v>0</v>
      </c>
      <c r="V613" s="67">
        <f t="shared" si="443"/>
        <v>0</v>
      </c>
      <c r="W613" s="67">
        <f t="shared" si="443"/>
        <v>0</v>
      </c>
      <c r="X613" s="67">
        <f t="shared" si="443"/>
        <v>0</v>
      </c>
      <c r="Y613" s="67">
        <f t="shared" si="443"/>
        <v>0</v>
      </c>
      <c r="Z613" s="67">
        <f t="shared" si="443"/>
        <v>0</v>
      </c>
      <c r="AA613" s="67">
        <f t="shared" si="443"/>
        <v>0</v>
      </c>
      <c r="AB613" s="67">
        <f t="shared" si="443"/>
        <v>0</v>
      </c>
    </row>
    <row r="614" spans="1:28" s="4" customFormat="1" ht="31.5" outlineLevel="1">
      <c r="A614" s="12" t="s">
        <v>415</v>
      </c>
      <c r="B614" s="22" t="s">
        <v>180</v>
      </c>
      <c r="C614" s="22" t="s">
        <v>460</v>
      </c>
      <c r="D614" s="22" t="s">
        <v>28</v>
      </c>
      <c r="E614" s="22" t="s">
        <v>72</v>
      </c>
      <c r="F614" s="99"/>
      <c r="G614" s="28">
        <f>SUM(I614:K614)-H614</f>
        <v>199892</v>
      </c>
      <c r="H614" s="28"/>
      <c r="I614" s="28"/>
      <c r="J614" s="8">
        <f>SUM(Q614)</f>
        <v>199892</v>
      </c>
      <c r="K614" s="9">
        <f>SUM(S614+U614+W614+Y614+AA614)</f>
        <v>0</v>
      </c>
      <c r="L614" s="28">
        <f>SUM(N614:P614)-M614</f>
        <v>199834</v>
      </c>
      <c r="M614" s="37"/>
      <c r="N614" s="28"/>
      <c r="O614" s="8">
        <f>SUM(R614)</f>
        <v>199834</v>
      </c>
      <c r="P614" s="9">
        <f>SUM(T614+V614+X614+Z614+AB614)</f>
        <v>0</v>
      </c>
      <c r="Q614" s="28">
        <v>199892</v>
      </c>
      <c r="R614" s="28">
        <v>199834</v>
      </c>
      <c r="S614" s="47"/>
      <c r="T614" s="47"/>
      <c r="U614" s="47"/>
      <c r="V614" s="47"/>
      <c r="W614" s="47"/>
      <c r="X614" s="47"/>
      <c r="Y614" s="47"/>
      <c r="Z614" s="47"/>
      <c r="AA614" s="47"/>
      <c r="AB614" s="47"/>
    </row>
    <row r="615" spans="1:28" s="4" customFormat="1" outlineLevel="1">
      <c r="A615" s="12" t="s">
        <v>424</v>
      </c>
      <c r="B615" s="22" t="s">
        <v>180</v>
      </c>
      <c r="C615" s="22" t="s">
        <v>460</v>
      </c>
      <c r="D615" s="22" t="s">
        <v>28</v>
      </c>
      <c r="E615" s="22" t="s">
        <v>38</v>
      </c>
      <c r="F615" s="99"/>
      <c r="G615" s="28">
        <f>SUM(I615:K615)-H615</f>
        <v>852545.35</v>
      </c>
      <c r="H615" s="28"/>
      <c r="I615" s="28"/>
      <c r="J615" s="8">
        <f>SUM(Q615)</f>
        <v>852545.35</v>
      </c>
      <c r="K615" s="9">
        <f>SUM(S615+U615+W615+Y615+AA615)</f>
        <v>0</v>
      </c>
      <c r="L615" s="28">
        <f>SUM(N615:P615)-M615</f>
        <v>817022.93</v>
      </c>
      <c r="M615" s="37"/>
      <c r="N615" s="28"/>
      <c r="O615" s="8">
        <f>SUM(R615)</f>
        <v>817022.93</v>
      </c>
      <c r="P615" s="9">
        <f>SUM(T615+V615+X615+Z615+AB615)</f>
        <v>0</v>
      </c>
      <c r="Q615" s="28">
        <v>852545.35</v>
      </c>
      <c r="R615" s="28">
        <v>817022.93</v>
      </c>
      <c r="S615" s="47"/>
      <c r="T615" s="47"/>
      <c r="U615" s="47"/>
      <c r="V615" s="47"/>
      <c r="W615" s="47"/>
      <c r="X615" s="47"/>
      <c r="Y615" s="47"/>
      <c r="Z615" s="47"/>
      <c r="AA615" s="47"/>
      <c r="AB615" s="47"/>
    </row>
    <row r="616" spans="1:28" s="4" customFormat="1" ht="31.5" outlineLevel="1">
      <c r="A616" s="12" t="s">
        <v>443</v>
      </c>
      <c r="B616" s="22" t="s">
        <v>180</v>
      </c>
      <c r="C616" s="22" t="s">
        <v>460</v>
      </c>
      <c r="D616" s="22" t="s">
        <v>28</v>
      </c>
      <c r="E616" s="22">
        <v>310</v>
      </c>
      <c r="F616" s="99"/>
      <c r="G616" s="28">
        <f>SUM(I616:K616)-H616</f>
        <v>312110</v>
      </c>
      <c r="H616" s="28"/>
      <c r="I616" s="28"/>
      <c r="J616" s="8">
        <f>SUM(Q616)</f>
        <v>312110</v>
      </c>
      <c r="K616" s="9">
        <f>SUM(S616+U616+W616+Y616+AA616)</f>
        <v>0</v>
      </c>
      <c r="L616" s="28">
        <f>SUM(N616:P616)-M616</f>
        <v>312110</v>
      </c>
      <c r="M616" s="37"/>
      <c r="N616" s="28"/>
      <c r="O616" s="8">
        <f>SUM(R616)</f>
        <v>312110</v>
      </c>
      <c r="P616" s="9">
        <f>SUM(T616+V616+X616+Z616+AB616)</f>
        <v>0</v>
      </c>
      <c r="Q616" s="28">
        <v>312110</v>
      </c>
      <c r="R616" s="28">
        <v>312110</v>
      </c>
      <c r="S616" s="47"/>
      <c r="T616" s="47"/>
      <c r="U616" s="47"/>
      <c r="V616" s="47"/>
      <c r="W616" s="47"/>
      <c r="X616" s="47"/>
      <c r="Y616" s="47"/>
      <c r="Z616" s="47"/>
      <c r="AA616" s="47"/>
      <c r="AB616" s="47"/>
    </row>
    <row r="617" spans="1:28" s="4" customFormat="1" ht="47.25" outlineLevel="1">
      <c r="A617" s="12" t="s">
        <v>412</v>
      </c>
      <c r="B617" s="22" t="s">
        <v>180</v>
      </c>
      <c r="C617" s="22" t="s">
        <v>460</v>
      </c>
      <c r="D617" s="22" t="s">
        <v>28</v>
      </c>
      <c r="E617" s="22" t="s">
        <v>32</v>
      </c>
      <c r="F617" s="99"/>
      <c r="G617" s="28">
        <f>SUM(I617:K617)-H617</f>
        <v>16718.7</v>
      </c>
      <c r="H617" s="28"/>
      <c r="I617" s="28"/>
      <c r="J617" s="8">
        <f>SUM(Q617)</f>
        <v>16718.7</v>
      </c>
      <c r="K617" s="9">
        <f>SUM(S617+U617+W617+Y617+AA617)</f>
        <v>0</v>
      </c>
      <c r="L617" s="28">
        <f>SUM(N617:P617)-M617</f>
        <v>16718.7</v>
      </c>
      <c r="M617" s="37"/>
      <c r="N617" s="28"/>
      <c r="O617" s="8">
        <f>SUM(R617)</f>
        <v>16718.7</v>
      </c>
      <c r="P617" s="9">
        <f>SUM(T617+V617+X617+Z617+AB617)</f>
        <v>0</v>
      </c>
      <c r="Q617" s="28">
        <v>16718.7</v>
      </c>
      <c r="R617" s="28">
        <v>16718.7</v>
      </c>
      <c r="S617" s="47"/>
      <c r="T617" s="47"/>
      <c r="U617" s="47"/>
      <c r="V617" s="47"/>
      <c r="W617" s="47"/>
      <c r="X617" s="47"/>
      <c r="Y617" s="47"/>
      <c r="Z617" s="47"/>
      <c r="AA617" s="47"/>
      <c r="AB617" s="47"/>
    </row>
    <row r="618" spans="1:28" s="4" customFormat="1" ht="31.5" outlineLevel="1">
      <c r="A618" s="12" t="s">
        <v>453</v>
      </c>
      <c r="B618" s="22" t="s">
        <v>180</v>
      </c>
      <c r="C618" s="22" t="s">
        <v>460</v>
      </c>
      <c r="D618" s="22" t="s">
        <v>94</v>
      </c>
      <c r="E618" s="22" t="s">
        <v>2</v>
      </c>
      <c r="F618" s="99"/>
      <c r="G618" s="67">
        <f>SUM(G619)</f>
        <v>3135438.83</v>
      </c>
      <c r="H618" s="67">
        <f t="shared" ref="H618:AB618" si="444">SUM(H619)</f>
        <v>0</v>
      </c>
      <c r="I618" s="67">
        <f t="shared" si="444"/>
        <v>0</v>
      </c>
      <c r="J618" s="67">
        <f t="shared" si="444"/>
        <v>3135438.83</v>
      </c>
      <c r="K618" s="67">
        <f t="shared" si="444"/>
        <v>0</v>
      </c>
      <c r="L618" s="67">
        <f t="shared" si="444"/>
        <v>2164135.0499999998</v>
      </c>
      <c r="M618" s="67">
        <f t="shared" si="444"/>
        <v>0</v>
      </c>
      <c r="N618" s="67">
        <f t="shared" si="444"/>
        <v>0</v>
      </c>
      <c r="O618" s="67">
        <f t="shared" si="444"/>
        <v>2164135.0499999998</v>
      </c>
      <c r="P618" s="67">
        <f t="shared" si="444"/>
        <v>0</v>
      </c>
      <c r="Q618" s="67">
        <f t="shared" si="444"/>
        <v>3135438.83</v>
      </c>
      <c r="R618" s="67">
        <f t="shared" si="444"/>
        <v>2164135.0499999998</v>
      </c>
      <c r="S618" s="67">
        <f t="shared" si="444"/>
        <v>0</v>
      </c>
      <c r="T618" s="67">
        <f t="shared" si="444"/>
        <v>0</v>
      </c>
      <c r="U618" s="67">
        <f t="shared" si="444"/>
        <v>0</v>
      </c>
      <c r="V618" s="67">
        <f t="shared" si="444"/>
        <v>0</v>
      </c>
      <c r="W618" s="67">
        <f t="shared" si="444"/>
        <v>0</v>
      </c>
      <c r="X618" s="67">
        <f t="shared" si="444"/>
        <v>0</v>
      </c>
      <c r="Y618" s="67">
        <f t="shared" si="444"/>
        <v>0</v>
      </c>
      <c r="Z618" s="67">
        <f t="shared" si="444"/>
        <v>0</v>
      </c>
      <c r="AA618" s="67">
        <f t="shared" si="444"/>
        <v>0</v>
      </c>
      <c r="AB618" s="67">
        <f t="shared" si="444"/>
        <v>0</v>
      </c>
    </row>
    <row r="619" spans="1:28" s="4" customFormat="1" outlineLevel="1">
      <c r="A619" s="12" t="s">
        <v>452</v>
      </c>
      <c r="B619" s="22" t="s">
        <v>180</v>
      </c>
      <c r="C619" s="22" t="s">
        <v>460</v>
      </c>
      <c r="D619" s="22" t="s">
        <v>94</v>
      </c>
      <c r="E619" s="22" t="s">
        <v>90</v>
      </c>
      <c r="F619" s="99"/>
      <c r="G619" s="28">
        <f>SUM(I619:K619)-H619</f>
        <v>3135438.83</v>
      </c>
      <c r="H619" s="28"/>
      <c r="I619" s="28"/>
      <c r="J619" s="8">
        <f>SUM(Q619)</f>
        <v>3135438.83</v>
      </c>
      <c r="K619" s="9">
        <f>SUM(S619+U619+W619+Y619+AA619)</f>
        <v>0</v>
      </c>
      <c r="L619" s="28">
        <f>SUM(N619:P619)-M619</f>
        <v>2164135.0499999998</v>
      </c>
      <c r="M619" s="37"/>
      <c r="N619" s="28"/>
      <c r="O619" s="8">
        <f>SUM(R619)</f>
        <v>2164135.0499999998</v>
      </c>
      <c r="P619" s="9">
        <f>SUM(T619+V619+X619+Z619+AB619)</f>
        <v>0</v>
      </c>
      <c r="Q619" s="28">
        <v>3135438.83</v>
      </c>
      <c r="R619" s="28">
        <v>2164135.0499999998</v>
      </c>
      <c r="S619" s="47"/>
      <c r="T619" s="47"/>
      <c r="U619" s="47"/>
      <c r="V619" s="47"/>
      <c r="W619" s="47"/>
      <c r="X619" s="47"/>
      <c r="Y619" s="47"/>
      <c r="Z619" s="47"/>
      <c r="AA619" s="47"/>
      <c r="AB619" s="47"/>
    </row>
    <row r="620" spans="1:28" s="7" customFormat="1" ht="63" outlineLevel="1">
      <c r="A620" s="14" t="s">
        <v>461</v>
      </c>
      <c r="B620" s="79" t="s">
        <v>180</v>
      </c>
      <c r="C620" s="79" t="s">
        <v>462</v>
      </c>
      <c r="D620" s="79" t="s">
        <v>2</v>
      </c>
      <c r="E620" s="79" t="s">
        <v>2</v>
      </c>
      <c r="F620" s="100"/>
      <c r="G620" s="71">
        <f>SUM(G621)</f>
        <v>908942.81</v>
      </c>
      <c r="H620" s="71">
        <f t="shared" ref="H620:AB621" si="445">SUM(H621)</f>
        <v>0</v>
      </c>
      <c r="I620" s="71">
        <f t="shared" si="445"/>
        <v>0</v>
      </c>
      <c r="J620" s="71">
        <f t="shared" si="445"/>
        <v>908942.81</v>
      </c>
      <c r="K620" s="71">
        <f t="shared" si="445"/>
        <v>0</v>
      </c>
      <c r="L620" s="71">
        <f t="shared" si="445"/>
        <v>904548.11</v>
      </c>
      <c r="M620" s="71">
        <f t="shared" si="445"/>
        <v>0</v>
      </c>
      <c r="N620" s="71">
        <f t="shared" si="445"/>
        <v>0</v>
      </c>
      <c r="O620" s="71">
        <f t="shared" si="445"/>
        <v>904548.11</v>
      </c>
      <c r="P620" s="71">
        <f t="shared" si="445"/>
        <v>0</v>
      </c>
      <c r="Q620" s="71">
        <f t="shared" si="445"/>
        <v>908942.81</v>
      </c>
      <c r="R620" s="71">
        <f t="shared" si="445"/>
        <v>904548.11</v>
      </c>
      <c r="S620" s="71">
        <f t="shared" si="445"/>
        <v>0</v>
      </c>
      <c r="T620" s="71">
        <f t="shared" si="445"/>
        <v>0</v>
      </c>
      <c r="U620" s="71">
        <f t="shared" si="445"/>
        <v>0</v>
      </c>
      <c r="V620" s="71">
        <f t="shared" si="445"/>
        <v>0</v>
      </c>
      <c r="W620" s="71">
        <f t="shared" si="445"/>
        <v>0</v>
      </c>
      <c r="X620" s="71">
        <f t="shared" si="445"/>
        <v>0</v>
      </c>
      <c r="Y620" s="71">
        <f t="shared" si="445"/>
        <v>0</v>
      </c>
      <c r="Z620" s="71">
        <f t="shared" si="445"/>
        <v>0</v>
      </c>
      <c r="AA620" s="71">
        <f t="shared" si="445"/>
        <v>0</v>
      </c>
      <c r="AB620" s="71">
        <f t="shared" si="445"/>
        <v>0</v>
      </c>
    </row>
    <row r="621" spans="1:28" s="4" customFormat="1" ht="47.25" outlineLevel="1">
      <c r="A621" s="12" t="s">
        <v>410</v>
      </c>
      <c r="B621" s="22" t="s">
        <v>180</v>
      </c>
      <c r="C621" s="22" t="s">
        <v>462</v>
      </c>
      <c r="D621" s="22" t="s">
        <v>26</v>
      </c>
      <c r="E621" s="22" t="s">
        <v>2</v>
      </c>
      <c r="F621" s="99"/>
      <c r="G621" s="67">
        <f>SUM(G622)</f>
        <v>908942.81</v>
      </c>
      <c r="H621" s="67">
        <f t="shared" si="445"/>
        <v>0</v>
      </c>
      <c r="I621" s="67">
        <f t="shared" si="445"/>
        <v>0</v>
      </c>
      <c r="J621" s="67">
        <f t="shared" si="445"/>
        <v>908942.81</v>
      </c>
      <c r="K621" s="67">
        <f t="shared" si="445"/>
        <v>0</v>
      </c>
      <c r="L621" s="67">
        <f t="shared" si="445"/>
        <v>904548.11</v>
      </c>
      <c r="M621" s="67">
        <f t="shared" si="445"/>
        <v>0</v>
      </c>
      <c r="N621" s="67">
        <f t="shared" si="445"/>
        <v>0</v>
      </c>
      <c r="O621" s="67">
        <f t="shared" si="445"/>
        <v>904548.11</v>
      </c>
      <c r="P621" s="67">
        <f t="shared" si="445"/>
        <v>0</v>
      </c>
      <c r="Q621" s="67">
        <f t="shared" si="445"/>
        <v>908942.81</v>
      </c>
      <c r="R621" s="67">
        <f t="shared" si="445"/>
        <v>904548.11</v>
      </c>
      <c r="S621" s="67">
        <f t="shared" si="445"/>
        <v>0</v>
      </c>
      <c r="T621" s="67">
        <f t="shared" si="445"/>
        <v>0</v>
      </c>
      <c r="U621" s="67">
        <f t="shared" si="445"/>
        <v>0</v>
      </c>
      <c r="V621" s="67">
        <f t="shared" si="445"/>
        <v>0</v>
      </c>
      <c r="W621" s="67">
        <f t="shared" si="445"/>
        <v>0</v>
      </c>
      <c r="X621" s="67">
        <f t="shared" si="445"/>
        <v>0</v>
      </c>
      <c r="Y621" s="67">
        <f t="shared" si="445"/>
        <v>0</v>
      </c>
      <c r="Z621" s="67">
        <f t="shared" si="445"/>
        <v>0</v>
      </c>
      <c r="AA621" s="67">
        <f t="shared" si="445"/>
        <v>0</v>
      </c>
      <c r="AB621" s="67">
        <f t="shared" si="445"/>
        <v>0</v>
      </c>
    </row>
    <row r="622" spans="1:28" s="4" customFormat="1" ht="31.5" outlineLevel="1">
      <c r="A622" s="12" t="s">
        <v>411</v>
      </c>
      <c r="B622" s="22" t="s">
        <v>180</v>
      </c>
      <c r="C622" s="22" t="s">
        <v>462</v>
      </c>
      <c r="D622" s="22" t="s">
        <v>28</v>
      </c>
      <c r="E622" s="22" t="s">
        <v>2</v>
      </c>
      <c r="F622" s="99"/>
      <c r="G622" s="67">
        <f>SUM(G623:G624)</f>
        <v>908942.81</v>
      </c>
      <c r="H622" s="67">
        <f t="shared" ref="H622:AB622" si="446">SUM(H623:H624)</f>
        <v>0</v>
      </c>
      <c r="I622" s="67">
        <f t="shared" si="446"/>
        <v>0</v>
      </c>
      <c r="J622" s="67">
        <f t="shared" si="446"/>
        <v>908942.81</v>
      </c>
      <c r="K622" s="67">
        <f t="shared" si="446"/>
        <v>0</v>
      </c>
      <c r="L622" s="67">
        <f t="shared" si="446"/>
        <v>904548.11</v>
      </c>
      <c r="M622" s="67">
        <f t="shared" si="446"/>
        <v>0</v>
      </c>
      <c r="N622" s="67">
        <f t="shared" si="446"/>
        <v>0</v>
      </c>
      <c r="O622" s="67">
        <f t="shared" si="446"/>
        <v>904548.11</v>
      </c>
      <c r="P622" s="67">
        <f t="shared" si="446"/>
        <v>0</v>
      </c>
      <c r="Q622" s="67">
        <f t="shared" si="446"/>
        <v>908942.81</v>
      </c>
      <c r="R622" s="67">
        <f t="shared" si="446"/>
        <v>904548.11</v>
      </c>
      <c r="S622" s="67">
        <f t="shared" si="446"/>
        <v>0</v>
      </c>
      <c r="T622" s="67">
        <f t="shared" si="446"/>
        <v>0</v>
      </c>
      <c r="U622" s="67">
        <f t="shared" si="446"/>
        <v>0</v>
      </c>
      <c r="V622" s="67">
        <f t="shared" si="446"/>
        <v>0</v>
      </c>
      <c r="W622" s="67">
        <f t="shared" si="446"/>
        <v>0</v>
      </c>
      <c r="X622" s="67">
        <f t="shared" si="446"/>
        <v>0</v>
      </c>
      <c r="Y622" s="67">
        <f t="shared" si="446"/>
        <v>0</v>
      </c>
      <c r="Z622" s="67">
        <f t="shared" si="446"/>
        <v>0</v>
      </c>
      <c r="AA622" s="67">
        <f t="shared" si="446"/>
        <v>0</v>
      </c>
      <c r="AB622" s="67">
        <f t="shared" si="446"/>
        <v>0</v>
      </c>
    </row>
    <row r="623" spans="1:28" s="4" customFormat="1" ht="31.5" outlineLevel="1">
      <c r="A623" s="12" t="s">
        <v>415</v>
      </c>
      <c r="B623" s="22" t="s">
        <v>180</v>
      </c>
      <c r="C623" s="22" t="s">
        <v>462</v>
      </c>
      <c r="D623" s="22" t="s">
        <v>28</v>
      </c>
      <c r="E623" s="22" t="s">
        <v>72</v>
      </c>
      <c r="F623" s="99"/>
      <c r="G623" s="28">
        <f>SUM(I623:K623)-H623</f>
        <v>884542.81</v>
      </c>
      <c r="H623" s="28"/>
      <c r="I623" s="28"/>
      <c r="J623" s="8">
        <f>SUM(Q623)</f>
        <v>884542.81</v>
      </c>
      <c r="K623" s="9">
        <f>SUM(S623+U623+W623+Y623+AA623)</f>
        <v>0</v>
      </c>
      <c r="L623" s="28">
        <f>SUM(N623:P623)-M623</f>
        <v>880148.11</v>
      </c>
      <c r="M623" s="37"/>
      <c r="N623" s="28"/>
      <c r="O623" s="8">
        <f>SUM(R623)</f>
        <v>880148.11</v>
      </c>
      <c r="P623" s="9">
        <f>SUM(T623+V623+X623+Z623+AB623)</f>
        <v>0</v>
      </c>
      <c r="Q623" s="28">
        <v>884542.81</v>
      </c>
      <c r="R623" s="28">
        <v>880148.11</v>
      </c>
      <c r="S623" s="47"/>
      <c r="T623" s="47"/>
      <c r="U623" s="47"/>
      <c r="V623" s="47"/>
      <c r="W623" s="47"/>
      <c r="X623" s="47"/>
      <c r="Y623" s="47"/>
      <c r="Z623" s="47"/>
      <c r="AA623" s="47"/>
      <c r="AB623" s="47"/>
    </row>
    <row r="624" spans="1:28" s="4" customFormat="1" outlineLevel="1">
      <c r="A624" s="12" t="s">
        <v>424</v>
      </c>
      <c r="B624" s="22" t="s">
        <v>180</v>
      </c>
      <c r="C624" s="22" t="s">
        <v>462</v>
      </c>
      <c r="D624" s="22" t="s">
        <v>28</v>
      </c>
      <c r="E624" s="22" t="s">
        <v>38</v>
      </c>
      <c r="F624" s="99"/>
      <c r="G624" s="28">
        <f>SUM(I624:K624)-H624</f>
        <v>24400</v>
      </c>
      <c r="H624" s="28"/>
      <c r="I624" s="28"/>
      <c r="J624" s="8">
        <f>SUM(Q624)</f>
        <v>24400</v>
      </c>
      <c r="K624" s="9">
        <f>SUM(S624+U624+W624+Y624+AA624)</f>
        <v>0</v>
      </c>
      <c r="L624" s="28">
        <f>SUM(N624:P624)-M624</f>
        <v>24400</v>
      </c>
      <c r="M624" s="37"/>
      <c r="N624" s="28"/>
      <c r="O624" s="8">
        <f>SUM(R624)</f>
        <v>24400</v>
      </c>
      <c r="P624" s="9">
        <f>SUM(T624+V624+X624+Z624+AB624)</f>
        <v>0</v>
      </c>
      <c r="Q624" s="28">
        <v>24400</v>
      </c>
      <c r="R624" s="28">
        <v>24400</v>
      </c>
      <c r="S624" s="47"/>
      <c r="T624" s="47"/>
      <c r="U624" s="47"/>
      <c r="V624" s="47"/>
      <c r="W624" s="47"/>
      <c r="X624" s="47"/>
      <c r="Y624" s="47"/>
      <c r="Z624" s="47"/>
      <c r="AA624" s="47"/>
      <c r="AB624" s="47"/>
    </row>
    <row r="625" spans="1:28" s="7" customFormat="1" ht="31.5" outlineLevel="1">
      <c r="A625" s="14" t="s">
        <v>463</v>
      </c>
      <c r="B625" s="79" t="s">
        <v>180</v>
      </c>
      <c r="C625" s="79" t="s">
        <v>464</v>
      </c>
      <c r="D625" s="79" t="s">
        <v>2</v>
      </c>
      <c r="E625" s="79" t="s">
        <v>2</v>
      </c>
      <c r="F625" s="100"/>
      <c r="G625" s="71">
        <f>SUM(G626)</f>
        <v>4166862.6599999997</v>
      </c>
      <c r="H625" s="71">
        <f t="shared" ref="H625:AB625" si="447">SUM(H626)</f>
        <v>0</v>
      </c>
      <c r="I625" s="71">
        <f t="shared" si="447"/>
        <v>0</v>
      </c>
      <c r="J625" s="71">
        <f t="shared" si="447"/>
        <v>4166862.6599999997</v>
      </c>
      <c r="K625" s="71">
        <f t="shared" si="447"/>
        <v>0</v>
      </c>
      <c r="L625" s="71">
        <f t="shared" si="447"/>
        <v>4012809.4599999995</v>
      </c>
      <c r="M625" s="71">
        <f t="shared" si="447"/>
        <v>0</v>
      </c>
      <c r="N625" s="71">
        <f t="shared" si="447"/>
        <v>0</v>
      </c>
      <c r="O625" s="71">
        <f t="shared" si="447"/>
        <v>4012809.4599999995</v>
      </c>
      <c r="P625" s="71">
        <f t="shared" si="447"/>
        <v>0</v>
      </c>
      <c r="Q625" s="71">
        <f t="shared" si="447"/>
        <v>4166862.6599999997</v>
      </c>
      <c r="R625" s="71">
        <f t="shared" si="447"/>
        <v>4012809.4599999995</v>
      </c>
      <c r="S625" s="71">
        <f t="shared" si="447"/>
        <v>0</v>
      </c>
      <c r="T625" s="71">
        <f t="shared" si="447"/>
        <v>0</v>
      </c>
      <c r="U625" s="71">
        <f t="shared" si="447"/>
        <v>0</v>
      </c>
      <c r="V625" s="71">
        <f t="shared" si="447"/>
        <v>0</v>
      </c>
      <c r="W625" s="71">
        <f t="shared" si="447"/>
        <v>0</v>
      </c>
      <c r="X625" s="71">
        <f t="shared" si="447"/>
        <v>0</v>
      </c>
      <c r="Y625" s="71">
        <f t="shared" si="447"/>
        <v>0</v>
      </c>
      <c r="Z625" s="71">
        <f t="shared" si="447"/>
        <v>0</v>
      </c>
      <c r="AA625" s="71">
        <f t="shared" si="447"/>
        <v>0</v>
      </c>
      <c r="AB625" s="71">
        <f t="shared" si="447"/>
        <v>0</v>
      </c>
    </row>
    <row r="626" spans="1:28" s="4" customFormat="1" ht="47.25" outlineLevel="1">
      <c r="A626" s="12" t="s">
        <v>410</v>
      </c>
      <c r="B626" s="22" t="s">
        <v>180</v>
      </c>
      <c r="C626" s="22" t="s">
        <v>464</v>
      </c>
      <c r="D626" s="22" t="s">
        <v>26</v>
      </c>
      <c r="E626" s="22" t="s">
        <v>2</v>
      </c>
      <c r="F626" s="99"/>
      <c r="G626" s="67">
        <f>SUM(G627)</f>
        <v>4166862.6599999997</v>
      </c>
      <c r="H626" s="67">
        <f t="shared" ref="H626:AB626" si="448">SUM(H627)</f>
        <v>0</v>
      </c>
      <c r="I626" s="67">
        <f t="shared" si="448"/>
        <v>0</v>
      </c>
      <c r="J626" s="67">
        <f t="shared" si="448"/>
        <v>4166862.6599999997</v>
      </c>
      <c r="K626" s="67">
        <f t="shared" si="448"/>
        <v>0</v>
      </c>
      <c r="L626" s="67">
        <f t="shared" si="448"/>
        <v>4012809.4599999995</v>
      </c>
      <c r="M626" s="67">
        <f t="shared" si="448"/>
        <v>0</v>
      </c>
      <c r="N626" s="67">
        <f t="shared" si="448"/>
        <v>0</v>
      </c>
      <c r="O626" s="67">
        <f t="shared" si="448"/>
        <v>4012809.4599999995</v>
      </c>
      <c r="P626" s="67">
        <f t="shared" si="448"/>
        <v>0</v>
      </c>
      <c r="Q626" s="67">
        <f t="shared" si="448"/>
        <v>4166862.6599999997</v>
      </c>
      <c r="R626" s="67">
        <f t="shared" si="448"/>
        <v>4012809.4599999995</v>
      </c>
      <c r="S626" s="67">
        <f t="shared" si="448"/>
        <v>0</v>
      </c>
      <c r="T626" s="67">
        <f t="shared" si="448"/>
        <v>0</v>
      </c>
      <c r="U626" s="67">
        <f t="shared" si="448"/>
        <v>0</v>
      </c>
      <c r="V626" s="67">
        <f t="shared" si="448"/>
        <v>0</v>
      </c>
      <c r="W626" s="67">
        <f t="shared" si="448"/>
        <v>0</v>
      </c>
      <c r="X626" s="67">
        <f t="shared" si="448"/>
        <v>0</v>
      </c>
      <c r="Y626" s="67">
        <f t="shared" si="448"/>
        <v>0</v>
      </c>
      <c r="Z626" s="67">
        <f t="shared" si="448"/>
        <v>0</v>
      </c>
      <c r="AA626" s="67">
        <f t="shared" si="448"/>
        <v>0</v>
      </c>
      <c r="AB626" s="67">
        <f t="shared" si="448"/>
        <v>0</v>
      </c>
    </row>
    <row r="627" spans="1:28" s="4" customFormat="1" ht="31.5" outlineLevel="1">
      <c r="A627" s="12" t="s">
        <v>411</v>
      </c>
      <c r="B627" s="22" t="s">
        <v>180</v>
      </c>
      <c r="C627" s="22" t="s">
        <v>464</v>
      </c>
      <c r="D627" s="22" t="s">
        <v>28</v>
      </c>
      <c r="E627" s="22" t="s">
        <v>2</v>
      </c>
      <c r="F627" s="99"/>
      <c r="G627" s="67">
        <f>SUM(G628:G633)</f>
        <v>4166862.6599999997</v>
      </c>
      <c r="H627" s="67">
        <f t="shared" ref="H627:AB627" si="449">SUM(H628:H633)</f>
        <v>0</v>
      </c>
      <c r="I627" s="67">
        <f t="shared" si="449"/>
        <v>0</v>
      </c>
      <c r="J627" s="67">
        <f t="shared" si="449"/>
        <v>4166862.6599999997</v>
      </c>
      <c r="K627" s="67">
        <f t="shared" si="449"/>
        <v>0</v>
      </c>
      <c r="L627" s="67">
        <f t="shared" si="449"/>
        <v>4012809.4599999995</v>
      </c>
      <c r="M627" s="67">
        <f t="shared" si="449"/>
        <v>0</v>
      </c>
      <c r="N627" s="67">
        <f t="shared" si="449"/>
        <v>0</v>
      </c>
      <c r="O627" s="67">
        <f t="shared" si="449"/>
        <v>4012809.4599999995</v>
      </c>
      <c r="P627" s="67">
        <f t="shared" si="449"/>
        <v>0</v>
      </c>
      <c r="Q627" s="67">
        <f t="shared" si="449"/>
        <v>4166862.6599999997</v>
      </c>
      <c r="R627" s="67">
        <f t="shared" si="449"/>
        <v>4012809.4599999995</v>
      </c>
      <c r="S627" s="67">
        <f t="shared" si="449"/>
        <v>0</v>
      </c>
      <c r="T627" s="67">
        <f t="shared" si="449"/>
        <v>0</v>
      </c>
      <c r="U627" s="67">
        <f t="shared" si="449"/>
        <v>0</v>
      </c>
      <c r="V627" s="67">
        <f t="shared" si="449"/>
        <v>0</v>
      </c>
      <c r="W627" s="67">
        <f t="shared" si="449"/>
        <v>0</v>
      </c>
      <c r="X627" s="67">
        <f t="shared" si="449"/>
        <v>0</v>
      </c>
      <c r="Y627" s="67">
        <f t="shared" si="449"/>
        <v>0</v>
      </c>
      <c r="Z627" s="67">
        <f t="shared" si="449"/>
        <v>0</v>
      </c>
      <c r="AA627" s="67">
        <f t="shared" si="449"/>
        <v>0</v>
      </c>
      <c r="AB627" s="67">
        <f t="shared" si="449"/>
        <v>0</v>
      </c>
    </row>
    <row r="628" spans="1:28" s="4" customFormat="1" ht="31.5" outlineLevel="1">
      <c r="A628" s="12" t="s">
        <v>415</v>
      </c>
      <c r="B628" s="22" t="s">
        <v>180</v>
      </c>
      <c r="C628" s="22" t="s">
        <v>464</v>
      </c>
      <c r="D628" s="22" t="s">
        <v>28</v>
      </c>
      <c r="E628" s="22" t="s">
        <v>72</v>
      </c>
      <c r="F628" s="99"/>
      <c r="G628" s="28">
        <f t="shared" ref="G628:G633" si="450">SUM(I628:K628)-H628</f>
        <v>1172109.71</v>
      </c>
      <c r="H628" s="28"/>
      <c r="I628" s="28"/>
      <c r="J628" s="8">
        <f t="shared" ref="J628:J633" si="451">SUM(Q628)</f>
        <v>1172109.71</v>
      </c>
      <c r="K628" s="9">
        <f t="shared" ref="K628:K633" si="452">SUM(S628+U628+W628+Y628+AA628)</f>
        <v>0</v>
      </c>
      <c r="L628" s="28">
        <f t="shared" ref="L628:L633" si="453">SUM(N628:P628)-M628</f>
        <v>1172109.71</v>
      </c>
      <c r="M628" s="37"/>
      <c r="N628" s="28"/>
      <c r="O628" s="8">
        <f t="shared" ref="O628:O633" si="454">SUM(R628)</f>
        <v>1172109.71</v>
      </c>
      <c r="P628" s="9">
        <f t="shared" ref="P628:P633" si="455">SUM(T628+V628+X628+Z628+AB628)</f>
        <v>0</v>
      </c>
      <c r="Q628" s="28">
        <v>1172109.71</v>
      </c>
      <c r="R628" s="28">
        <v>1172109.71</v>
      </c>
      <c r="S628" s="47"/>
      <c r="T628" s="47"/>
      <c r="U628" s="47"/>
      <c r="V628" s="47"/>
      <c r="W628" s="47"/>
      <c r="X628" s="47"/>
      <c r="Y628" s="47"/>
      <c r="Z628" s="47"/>
      <c r="AA628" s="47"/>
      <c r="AB628" s="47"/>
    </row>
    <row r="629" spans="1:28" s="4" customFormat="1" outlineLevel="1">
      <c r="A629" s="12" t="s">
        <v>424</v>
      </c>
      <c r="B629" s="22" t="s">
        <v>180</v>
      </c>
      <c r="C629" s="22" t="s">
        <v>464</v>
      </c>
      <c r="D629" s="22" t="s">
        <v>28</v>
      </c>
      <c r="E629" s="22" t="s">
        <v>38</v>
      </c>
      <c r="F629" s="99"/>
      <c r="G629" s="28">
        <f t="shared" si="450"/>
        <v>2526474.88</v>
      </c>
      <c r="H629" s="28"/>
      <c r="I629" s="28"/>
      <c r="J629" s="8">
        <f t="shared" si="451"/>
        <v>2526474.88</v>
      </c>
      <c r="K629" s="9">
        <f t="shared" si="452"/>
        <v>0</v>
      </c>
      <c r="L629" s="28">
        <f t="shared" si="453"/>
        <v>2462751.65</v>
      </c>
      <c r="M629" s="37"/>
      <c r="N629" s="28"/>
      <c r="O629" s="8">
        <f t="shared" si="454"/>
        <v>2462751.65</v>
      </c>
      <c r="P629" s="9">
        <f t="shared" si="455"/>
        <v>0</v>
      </c>
      <c r="Q629" s="28">
        <v>2526474.88</v>
      </c>
      <c r="R629" s="28">
        <v>2462751.65</v>
      </c>
      <c r="S629" s="47"/>
      <c r="T629" s="47"/>
      <c r="U629" s="47"/>
      <c r="V629" s="47"/>
      <c r="W629" s="47"/>
      <c r="X629" s="47"/>
      <c r="Y629" s="47"/>
      <c r="Z629" s="47"/>
      <c r="AA629" s="47"/>
      <c r="AB629" s="47"/>
    </row>
    <row r="630" spans="1:28" s="4" customFormat="1" ht="31.5" outlineLevel="1">
      <c r="A630" s="12" t="s">
        <v>443</v>
      </c>
      <c r="B630" s="22" t="s">
        <v>180</v>
      </c>
      <c r="C630" s="22" t="s">
        <v>464</v>
      </c>
      <c r="D630" s="22" t="s">
        <v>28</v>
      </c>
      <c r="E630" s="22" t="s">
        <v>56</v>
      </c>
      <c r="F630" s="99"/>
      <c r="G630" s="28">
        <f t="shared" si="450"/>
        <v>106875</v>
      </c>
      <c r="H630" s="28"/>
      <c r="I630" s="28"/>
      <c r="J630" s="8">
        <f t="shared" si="451"/>
        <v>106875</v>
      </c>
      <c r="K630" s="9">
        <f t="shared" si="452"/>
        <v>0</v>
      </c>
      <c r="L630" s="28">
        <f t="shared" si="453"/>
        <v>106875</v>
      </c>
      <c r="M630" s="37"/>
      <c r="N630" s="28"/>
      <c r="O630" s="8">
        <f t="shared" si="454"/>
        <v>106875</v>
      </c>
      <c r="P630" s="9">
        <f t="shared" si="455"/>
        <v>0</v>
      </c>
      <c r="Q630" s="28">
        <v>106875</v>
      </c>
      <c r="R630" s="28">
        <v>106875</v>
      </c>
      <c r="S630" s="47"/>
      <c r="T630" s="47"/>
      <c r="U630" s="47"/>
      <c r="V630" s="47"/>
      <c r="W630" s="47"/>
      <c r="X630" s="47"/>
      <c r="Y630" s="47"/>
      <c r="Z630" s="47"/>
      <c r="AA630" s="47"/>
      <c r="AB630" s="47"/>
    </row>
    <row r="631" spans="1:28" s="4" customFormat="1" ht="31.5" outlineLevel="1">
      <c r="A631" s="12" t="s">
        <v>465</v>
      </c>
      <c r="B631" s="22" t="s">
        <v>180</v>
      </c>
      <c r="C631" s="22" t="s">
        <v>464</v>
      </c>
      <c r="D631" s="22" t="s">
        <v>28</v>
      </c>
      <c r="E631" s="22" t="s">
        <v>92</v>
      </c>
      <c r="F631" s="99"/>
      <c r="G631" s="28">
        <f t="shared" si="450"/>
        <v>21403.07</v>
      </c>
      <c r="H631" s="28"/>
      <c r="I631" s="28"/>
      <c r="J631" s="8">
        <f t="shared" si="451"/>
        <v>21403.07</v>
      </c>
      <c r="K631" s="9">
        <f t="shared" si="452"/>
        <v>0</v>
      </c>
      <c r="L631" s="28">
        <f t="shared" si="453"/>
        <v>21403.07</v>
      </c>
      <c r="M631" s="37"/>
      <c r="N631" s="28"/>
      <c r="O631" s="8">
        <f t="shared" si="454"/>
        <v>21403.07</v>
      </c>
      <c r="P631" s="9">
        <f t="shared" si="455"/>
        <v>0</v>
      </c>
      <c r="Q631" s="28">
        <v>21403.07</v>
      </c>
      <c r="R631" s="28">
        <v>21403.07</v>
      </c>
      <c r="S631" s="47"/>
      <c r="T631" s="47"/>
      <c r="U631" s="47"/>
      <c r="V631" s="47"/>
      <c r="W631" s="47"/>
      <c r="X631" s="47"/>
      <c r="Y631" s="47"/>
      <c r="Z631" s="47"/>
      <c r="AA631" s="47"/>
      <c r="AB631" s="47"/>
    </row>
    <row r="632" spans="1:28" s="4" customFormat="1" ht="31.5" outlineLevel="1">
      <c r="A632" s="12" t="s">
        <v>448</v>
      </c>
      <c r="B632" s="22" t="s">
        <v>180</v>
      </c>
      <c r="C632" s="22" t="s">
        <v>464</v>
      </c>
      <c r="D632" s="22" t="s">
        <v>28</v>
      </c>
      <c r="E632" s="22" t="s">
        <v>198</v>
      </c>
      <c r="F632" s="99"/>
      <c r="G632" s="28">
        <f t="shared" si="450"/>
        <v>220000</v>
      </c>
      <c r="H632" s="28"/>
      <c r="I632" s="28"/>
      <c r="J632" s="8">
        <f t="shared" si="451"/>
        <v>220000</v>
      </c>
      <c r="K632" s="9">
        <f t="shared" si="452"/>
        <v>0</v>
      </c>
      <c r="L632" s="28">
        <f t="shared" si="453"/>
        <v>148238</v>
      </c>
      <c r="M632" s="37"/>
      <c r="N632" s="28"/>
      <c r="O632" s="8">
        <f t="shared" si="454"/>
        <v>148238</v>
      </c>
      <c r="P632" s="9">
        <f t="shared" si="455"/>
        <v>0</v>
      </c>
      <c r="Q632" s="28">
        <v>220000</v>
      </c>
      <c r="R632" s="28">
        <v>148238</v>
      </c>
      <c r="S632" s="47"/>
      <c r="T632" s="47"/>
      <c r="U632" s="47"/>
      <c r="V632" s="47"/>
      <c r="W632" s="47"/>
      <c r="X632" s="47"/>
      <c r="Y632" s="47"/>
      <c r="Z632" s="47"/>
      <c r="AA632" s="47"/>
      <c r="AB632" s="47"/>
    </row>
    <row r="633" spans="1:28" s="4" customFormat="1" ht="47.25" outlineLevel="1">
      <c r="A633" s="12" t="s">
        <v>412</v>
      </c>
      <c r="B633" s="22" t="s">
        <v>180</v>
      </c>
      <c r="C633" s="22" t="s">
        <v>464</v>
      </c>
      <c r="D633" s="22" t="s">
        <v>28</v>
      </c>
      <c r="E633" s="22" t="s">
        <v>32</v>
      </c>
      <c r="F633" s="99"/>
      <c r="G633" s="28">
        <f t="shared" si="450"/>
        <v>120000</v>
      </c>
      <c r="H633" s="28"/>
      <c r="I633" s="28"/>
      <c r="J633" s="8">
        <f t="shared" si="451"/>
        <v>120000</v>
      </c>
      <c r="K633" s="9">
        <f t="shared" si="452"/>
        <v>0</v>
      </c>
      <c r="L633" s="28">
        <f t="shared" si="453"/>
        <v>101432.03</v>
      </c>
      <c r="M633" s="37"/>
      <c r="N633" s="28"/>
      <c r="O633" s="8">
        <f t="shared" si="454"/>
        <v>101432.03</v>
      </c>
      <c r="P633" s="9">
        <f t="shared" si="455"/>
        <v>0</v>
      </c>
      <c r="Q633" s="28">
        <v>120000</v>
      </c>
      <c r="R633" s="28">
        <v>101432.03</v>
      </c>
      <c r="S633" s="47"/>
      <c r="T633" s="47"/>
      <c r="U633" s="47"/>
      <c r="V633" s="47"/>
      <c r="W633" s="47"/>
      <c r="X633" s="47"/>
      <c r="Y633" s="47"/>
      <c r="Z633" s="47"/>
      <c r="AA633" s="47"/>
      <c r="AB633" s="47"/>
    </row>
    <row r="634" spans="1:28" s="4" customFormat="1" ht="141.75" outlineLevel="1">
      <c r="A634" s="14" t="s">
        <v>559</v>
      </c>
      <c r="B634" s="79" t="s">
        <v>180</v>
      </c>
      <c r="C634" s="84" t="s">
        <v>558</v>
      </c>
      <c r="D634" s="79" t="s">
        <v>2</v>
      </c>
      <c r="E634" s="79" t="s">
        <v>2</v>
      </c>
      <c r="F634" s="89"/>
      <c r="G634" s="51">
        <f>SUM(G635)</f>
        <v>300000</v>
      </c>
      <c r="H634" s="51">
        <f t="shared" ref="H634:AB635" si="456">SUM(H635)</f>
        <v>0</v>
      </c>
      <c r="I634" s="51">
        <f t="shared" si="456"/>
        <v>0</v>
      </c>
      <c r="J634" s="51">
        <f t="shared" si="456"/>
        <v>0</v>
      </c>
      <c r="K634" s="51">
        <f t="shared" si="456"/>
        <v>300000</v>
      </c>
      <c r="L634" s="51">
        <f t="shared" si="456"/>
        <v>299866.09000000003</v>
      </c>
      <c r="M634" s="51">
        <f t="shared" si="456"/>
        <v>0</v>
      </c>
      <c r="N634" s="51">
        <f t="shared" si="456"/>
        <v>0</v>
      </c>
      <c r="O634" s="51">
        <f t="shared" si="456"/>
        <v>0</v>
      </c>
      <c r="P634" s="51">
        <f t="shared" si="456"/>
        <v>299866.09000000003</v>
      </c>
      <c r="Q634" s="51">
        <f t="shared" si="456"/>
        <v>0</v>
      </c>
      <c r="R634" s="51">
        <f t="shared" si="456"/>
        <v>0</v>
      </c>
      <c r="S634" s="51">
        <f t="shared" si="456"/>
        <v>0</v>
      </c>
      <c r="T634" s="51">
        <f t="shared" si="456"/>
        <v>0</v>
      </c>
      <c r="U634" s="51">
        <f t="shared" si="456"/>
        <v>300000</v>
      </c>
      <c r="V634" s="51">
        <f t="shared" si="456"/>
        <v>299866.09000000003</v>
      </c>
      <c r="W634" s="51">
        <f t="shared" si="456"/>
        <v>0</v>
      </c>
      <c r="X634" s="51">
        <f t="shared" si="456"/>
        <v>0</v>
      </c>
      <c r="Y634" s="51">
        <f t="shared" si="456"/>
        <v>0</v>
      </c>
      <c r="Z634" s="51">
        <f t="shared" si="456"/>
        <v>0</v>
      </c>
      <c r="AA634" s="51">
        <f t="shared" si="456"/>
        <v>0</v>
      </c>
      <c r="AB634" s="51">
        <f t="shared" si="456"/>
        <v>0</v>
      </c>
    </row>
    <row r="635" spans="1:28" s="4" customFormat="1" ht="47.25" outlineLevel="1">
      <c r="A635" s="12" t="s">
        <v>410</v>
      </c>
      <c r="B635" s="22" t="s">
        <v>180</v>
      </c>
      <c r="C635" s="85" t="s">
        <v>558</v>
      </c>
      <c r="D635" s="22" t="s">
        <v>26</v>
      </c>
      <c r="E635" s="22" t="s">
        <v>2</v>
      </c>
      <c r="F635" s="89"/>
      <c r="G635" s="28">
        <f>SUM(G636)</f>
        <v>300000</v>
      </c>
      <c r="H635" s="28">
        <f t="shared" si="456"/>
        <v>0</v>
      </c>
      <c r="I635" s="28">
        <f t="shared" si="456"/>
        <v>0</v>
      </c>
      <c r="J635" s="28">
        <f t="shared" si="456"/>
        <v>0</v>
      </c>
      <c r="K635" s="28">
        <f t="shared" si="456"/>
        <v>300000</v>
      </c>
      <c r="L635" s="28">
        <f t="shared" si="456"/>
        <v>299866.09000000003</v>
      </c>
      <c r="M635" s="28">
        <f t="shared" si="456"/>
        <v>0</v>
      </c>
      <c r="N635" s="28">
        <f t="shared" si="456"/>
        <v>0</v>
      </c>
      <c r="O635" s="28">
        <f t="shared" si="456"/>
        <v>0</v>
      </c>
      <c r="P635" s="28">
        <f t="shared" si="456"/>
        <v>299866.09000000003</v>
      </c>
      <c r="Q635" s="28">
        <f t="shared" si="456"/>
        <v>0</v>
      </c>
      <c r="R635" s="28">
        <f t="shared" si="456"/>
        <v>0</v>
      </c>
      <c r="S635" s="28">
        <f t="shared" si="456"/>
        <v>0</v>
      </c>
      <c r="T635" s="28">
        <f t="shared" si="456"/>
        <v>0</v>
      </c>
      <c r="U635" s="28">
        <f t="shared" si="456"/>
        <v>300000</v>
      </c>
      <c r="V635" s="28">
        <f t="shared" si="456"/>
        <v>299866.09000000003</v>
      </c>
      <c r="W635" s="28">
        <f t="shared" si="456"/>
        <v>0</v>
      </c>
      <c r="X635" s="28">
        <f t="shared" si="456"/>
        <v>0</v>
      </c>
      <c r="Y635" s="28">
        <f t="shared" si="456"/>
        <v>0</v>
      </c>
      <c r="Z635" s="28">
        <f t="shared" si="456"/>
        <v>0</v>
      </c>
      <c r="AA635" s="28">
        <f t="shared" si="456"/>
        <v>0</v>
      </c>
      <c r="AB635" s="28">
        <f t="shared" si="456"/>
        <v>0</v>
      </c>
    </row>
    <row r="636" spans="1:28" s="4" customFormat="1" ht="31.5" outlineLevel="1">
      <c r="A636" s="12" t="s">
        <v>411</v>
      </c>
      <c r="B636" s="22" t="s">
        <v>180</v>
      </c>
      <c r="C636" s="85" t="s">
        <v>558</v>
      </c>
      <c r="D636" s="22" t="s">
        <v>28</v>
      </c>
      <c r="E636" s="22" t="s">
        <v>2</v>
      </c>
      <c r="F636" s="89"/>
      <c r="G636" s="28">
        <f>SUM(G637:G638)</f>
        <v>300000</v>
      </c>
      <c r="H636" s="28">
        <f t="shared" ref="H636:AB636" si="457">SUM(H637:H638)</f>
        <v>0</v>
      </c>
      <c r="I636" s="28">
        <f t="shared" si="457"/>
        <v>0</v>
      </c>
      <c r="J636" s="28">
        <f t="shared" si="457"/>
        <v>0</v>
      </c>
      <c r="K636" s="28">
        <f t="shared" si="457"/>
        <v>300000</v>
      </c>
      <c r="L636" s="28">
        <f t="shared" si="457"/>
        <v>299866.09000000003</v>
      </c>
      <c r="M636" s="28">
        <f t="shared" si="457"/>
        <v>0</v>
      </c>
      <c r="N636" s="28">
        <f t="shared" si="457"/>
        <v>0</v>
      </c>
      <c r="O636" s="28">
        <f t="shared" si="457"/>
        <v>0</v>
      </c>
      <c r="P636" s="28">
        <f t="shared" si="457"/>
        <v>299866.09000000003</v>
      </c>
      <c r="Q636" s="28">
        <f t="shared" si="457"/>
        <v>0</v>
      </c>
      <c r="R636" s="28">
        <f t="shared" si="457"/>
        <v>0</v>
      </c>
      <c r="S636" s="28">
        <f t="shared" si="457"/>
        <v>0</v>
      </c>
      <c r="T636" s="28">
        <f t="shared" si="457"/>
        <v>0</v>
      </c>
      <c r="U636" s="28">
        <f t="shared" si="457"/>
        <v>300000</v>
      </c>
      <c r="V636" s="28">
        <f t="shared" si="457"/>
        <v>299866.09000000003</v>
      </c>
      <c r="W636" s="28">
        <f t="shared" si="457"/>
        <v>0</v>
      </c>
      <c r="X636" s="28">
        <f t="shared" si="457"/>
        <v>0</v>
      </c>
      <c r="Y636" s="28">
        <f t="shared" si="457"/>
        <v>0</v>
      </c>
      <c r="Z636" s="28">
        <f t="shared" si="457"/>
        <v>0</v>
      </c>
      <c r="AA636" s="28">
        <f t="shared" si="457"/>
        <v>0</v>
      </c>
      <c r="AB636" s="28">
        <f t="shared" si="457"/>
        <v>0</v>
      </c>
    </row>
    <row r="637" spans="1:28" s="17" customFormat="1" outlineLevel="1">
      <c r="A637" s="12" t="s">
        <v>452</v>
      </c>
      <c r="B637" s="22" t="s">
        <v>180</v>
      </c>
      <c r="C637" s="85" t="s">
        <v>558</v>
      </c>
      <c r="D637" s="22">
        <v>244</v>
      </c>
      <c r="E637" s="22">
        <v>223</v>
      </c>
      <c r="F637" s="104"/>
      <c r="G637" s="28">
        <f>SUM(I637:K637)-H637</f>
        <v>1123.76</v>
      </c>
      <c r="H637" s="28"/>
      <c r="I637" s="28"/>
      <c r="J637" s="8">
        <f>SUM(Q637)</f>
        <v>0</v>
      </c>
      <c r="K637" s="9">
        <f>SUM(S637+U637+W637+Y637+AA637)</f>
        <v>1123.76</v>
      </c>
      <c r="L637" s="28">
        <f>SUM(N637:P637)-M637</f>
        <v>1123.76</v>
      </c>
      <c r="M637" s="58"/>
      <c r="N637" s="28"/>
      <c r="O637" s="8">
        <f>SUM(R637)</f>
        <v>0</v>
      </c>
      <c r="P637" s="9">
        <f>SUM(T637+V637+X637+Z637+AB637)</f>
        <v>1123.76</v>
      </c>
      <c r="Q637" s="28"/>
      <c r="R637" s="28"/>
      <c r="S637" s="28"/>
      <c r="T637" s="28"/>
      <c r="U637" s="28">
        <v>1123.76</v>
      </c>
      <c r="V637" s="28">
        <v>1123.76</v>
      </c>
      <c r="W637" s="28"/>
      <c r="X637" s="28"/>
      <c r="Y637" s="28"/>
      <c r="Z637" s="28"/>
      <c r="AA637" s="28"/>
      <c r="AB637" s="28"/>
    </row>
    <row r="638" spans="1:28" s="17" customFormat="1" outlineLevel="1">
      <c r="A638" s="12" t="s">
        <v>424</v>
      </c>
      <c r="B638" s="22" t="s">
        <v>180</v>
      </c>
      <c r="C638" s="85" t="s">
        <v>558</v>
      </c>
      <c r="D638" s="22">
        <v>244</v>
      </c>
      <c r="E638" s="22">
        <v>226</v>
      </c>
      <c r="F638" s="104"/>
      <c r="G638" s="28">
        <f>SUM(I638:K638)-H638</f>
        <v>298876.24</v>
      </c>
      <c r="H638" s="28"/>
      <c r="I638" s="28"/>
      <c r="J638" s="8">
        <f>SUM(Q638)</f>
        <v>0</v>
      </c>
      <c r="K638" s="9">
        <f>SUM(S638+U638+W638+Y638+AA638)</f>
        <v>298876.24</v>
      </c>
      <c r="L638" s="28">
        <f>SUM(N638:P638)-M638</f>
        <v>298742.33</v>
      </c>
      <c r="M638" s="58"/>
      <c r="N638" s="28"/>
      <c r="O638" s="8">
        <f>SUM(R638)</f>
        <v>0</v>
      </c>
      <c r="P638" s="9">
        <f>SUM(T638+V638+X638+Z638+AB638)</f>
        <v>298742.33</v>
      </c>
      <c r="Q638" s="28"/>
      <c r="R638" s="28"/>
      <c r="S638" s="28"/>
      <c r="T638" s="28"/>
      <c r="U638" s="28">
        <v>298876.24</v>
      </c>
      <c r="V638" s="28">
        <v>298742.33</v>
      </c>
      <c r="W638" s="28"/>
      <c r="X638" s="28"/>
      <c r="Y638" s="28"/>
      <c r="Z638" s="28"/>
      <c r="AA638" s="28"/>
      <c r="AB638" s="28"/>
    </row>
    <row r="639" spans="1:28" s="4" customFormat="1" outlineLevel="1">
      <c r="A639" s="14" t="s">
        <v>531</v>
      </c>
      <c r="B639" s="79" t="s">
        <v>180</v>
      </c>
      <c r="C639" s="79" t="s">
        <v>530</v>
      </c>
      <c r="D639" s="79" t="s">
        <v>2</v>
      </c>
      <c r="E639" s="79" t="s">
        <v>2</v>
      </c>
      <c r="F639" s="89"/>
      <c r="G639" s="51">
        <f>SUM(G640)</f>
        <v>1927698.04</v>
      </c>
      <c r="H639" s="51">
        <f t="shared" ref="H639:AB640" si="458">SUM(H640)</f>
        <v>0</v>
      </c>
      <c r="I639" s="51">
        <f t="shared" si="458"/>
        <v>0</v>
      </c>
      <c r="J639" s="51">
        <f t="shared" si="458"/>
        <v>210526.32</v>
      </c>
      <c r="K639" s="51">
        <f t="shared" si="458"/>
        <v>1717171.72</v>
      </c>
      <c r="L639" s="51">
        <f t="shared" si="458"/>
        <v>1923490.12</v>
      </c>
      <c r="M639" s="51">
        <f t="shared" si="458"/>
        <v>0</v>
      </c>
      <c r="N639" s="51">
        <f t="shared" si="458"/>
        <v>0</v>
      </c>
      <c r="O639" s="51">
        <f t="shared" si="458"/>
        <v>206318.4</v>
      </c>
      <c r="P639" s="51">
        <f t="shared" si="458"/>
        <v>1717171.72</v>
      </c>
      <c r="Q639" s="51">
        <f t="shared" si="458"/>
        <v>210526.32</v>
      </c>
      <c r="R639" s="51">
        <f t="shared" si="458"/>
        <v>206318.4</v>
      </c>
      <c r="S639" s="51">
        <f t="shared" si="458"/>
        <v>0</v>
      </c>
      <c r="T639" s="51">
        <f t="shared" si="458"/>
        <v>0</v>
      </c>
      <c r="U639" s="51">
        <f t="shared" si="458"/>
        <v>0</v>
      </c>
      <c r="V639" s="51">
        <f t="shared" si="458"/>
        <v>0</v>
      </c>
      <c r="W639" s="51">
        <f t="shared" si="458"/>
        <v>0</v>
      </c>
      <c r="X639" s="51">
        <f t="shared" si="458"/>
        <v>0</v>
      </c>
      <c r="Y639" s="51">
        <f t="shared" si="458"/>
        <v>1717171.72</v>
      </c>
      <c r="Z639" s="51">
        <f t="shared" si="458"/>
        <v>1717171.72</v>
      </c>
      <c r="AA639" s="51">
        <f t="shared" si="458"/>
        <v>0</v>
      </c>
      <c r="AB639" s="51">
        <f t="shared" si="458"/>
        <v>0</v>
      </c>
    </row>
    <row r="640" spans="1:28" s="4" customFormat="1" ht="47.25" outlineLevel="1">
      <c r="A640" s="12" t="s">
        <v>410</v>
      </c>
      <c r="B640" s="22" t="s">
        <v>180</v>
      </c>
      <c r="C640" s="22" t="s">
        <v>530</v>
      </c>
      <c r="D640" s="22" t="s">
        <v>26</v>
      </c>
      <c r="E640" s="22" t="s">
        <v>2</v>
      </c>
      <c r="F640" s="89"/>
      <c r="G640" s="28">
        <f>SUM(G641)</f>
        <v>1927698.04</v>
      </c>
      <c r="H640" s="28">
        <f t="shared" si="458"/>
        <v>0</v>
      </c>
      <c r="I640" s="28">
        <f t="shared" si="458"/>
        <v>0</v>
      </c>
      <c r="J640" s="28">
        <f t="shared" si="458"/>
        <v>210526.32</v>
      </c>
      <c r="K640" s="28">
        <f t="shared" si="458"/>
        <v>1717171.72</v>
      </c>
      <c r="L640" s="28">
        <f t="shared" si="458"/>
        <v>1923490.12</v>
      </c>
      <c r="M640" s="28">
        <f t="shared" si="458"/>
        <v>0</v>
      </c>
      <c r="N640" s="28">
        <f t="shared" si="458"/>
        <v>0</v>
      </c>
      <c r="O640" s="28">
        <f t="shared" si="458"/>
        <v>206318.4</v>
      </c>
      <c r="P640" s="28">
        <f t="shared" si="458"/>
        <v>1717171.72</v>
      </c>
      <c r="Q640" s="28">
        <f t="shared" si="458"/>
        <v>210526.32</v>
      </c>
      <c r="R640" s="28">
        <f t="shared" si="458"/>
        <v>206318.4</v>
      </c>
      <c r="S640" s="28">
        <f t="shared" si="458"/>
        <v>0</v>
      </c>
      <c r="T640" s="28">
        <f t="shared" si="458"/>
        <v>0</v>
      </c>
      <c r="U640" s="28">
        <f t="shared" si="458"/>
        <v>0</v>
      </c>
      <c r="V640" s="28">
        <f t="shared" si="458"/>
        <v>0</v>
      </c>
      <c r="W640" s="28">
        <f t="shared" si="458"/>
        <v>0</v>
      </c>
      <c r="X640" s="28">
        <f t="shared" si="458"/>
        <v>0</v>
      </c>
      <c r="Y640" s="28">
        <f t="shared" si="458"/>
        <v>1717171.72</v>
      </c>
      <c r="Z640" s="28">
        <f t="shared" si="458"/>
        <v>1717171.72</v>
      </c>
      <c r="AA640" s="28">
        <f t="shared" si="458"/>
        <v>0</v>
      </c>
      <c r="AB640" s="28">
        <f t="shared" si="458"/>
        <v>0</v>
      </c>
    </row>
    <row r="641" spans="1:28" s="4" customFormat="1" ht="31.5" outlineLevel="1">
      <c r="A641" s="12" t="s">
        <v>411</v>
      </c>
      <c r="B641" s="22" t="s">
        <v>180</v>
      </c>
      <c r="C641" s="22" t="s">
        <v>530</v>
      </c>
      <c r="D641" s="22" t="s">
        <v>28</v>
      </c>
      <c r="E641" s="22" t="s">
        <v>2</v>
      </c>
      <c r="F641" s="89"/>
      <c r="G641" s="28">
        <f>SUM(G642:G645)</f>
        <v>1927698.04</v>
      </c>
      <c r="H641" s="28">
        <f t="shared" ref="H641:AB641" si="459">SUM(H642:H645)</f>
        <v>0</v>
      </c>
      <c r="I641" s="28">
        <f t="shared" si="459"/>
        <v>0</v>
      </c>
      <c r="J641" s="28">
        <f t="shared" si="459"/>
        <v>210526.32</v>
      </c>
      <c r="K641" s="28">
        <f t="shared" si="459"/>
        <v>1717171.72</v>
      </c>
      <c r="L641" s="28">
        <f t="shared" si="459"/>
        <v>1923490.12</v>
      </c>
      <c r="M641" s="28">
        <f t="shared" si="459"/>
        <v>0</v>
      </c>
      <c r="N641" s="28">
        <f t="shared" si="459"/>
        <v>0</v>
      </c>
      <c r="O641" s="28">
        <f t="shared" si="459"/>
        <v>206318.4</v>
      </c>
      <c r="P641" s="28">
        <f t="shared" si="459"/>
        <v>1717171.72</v>
      </c>
      <c r="Q641" s="28">
        <f t="shared" si="459"/>
        <v>210526.32</v>
      </c>
      <c r="R641" s="28">
        <f t="shared" si="459"/>
        <v>206318.4</v>
      </c>
      <c r="S641" s="28">
        <f t="shared" si="459"/>
        <v>0</v>
      </c>
      <c r="T641" s="28">
        <f t="shared" si="459"/>
        <v>0</v>
      </c>
      <c r="U641" s="28">
        <f t="shared" si="459"/>
        <v>0</v>
      </c>
      <c r="V641" s="28">
        <f t="shared" si="459"/>
        <v>0</v>
      </c>
      <c r="W641" s="28">
        <f t="shared" si="459"/>
        <v>0</v>
      </c>
      <c r="X641" s="28">
        <f t="shared" si="459"/>
        <v>0</v>
      </c>
      <c r="Y641" s="28">
        <f t="shared" si="459"/>
        <v>1717171.72</v>
      </c>
      <c r="Z641" s="28">
        <f t="shared" si="459"/>
        <v>1717171.72</v>
      </c>
      <c r="AA641" s="28">
        <f t="shared" si="459"/>
        <v>0</v>
      </c>
      <c r="AB641" s="28">
        <f t="shared" si="459"/>
        <v>0</v>
      </c>
    </row>
    <row r="642" spans="1:28" s="4" customFormat="1" ht="31.5" outlineLevel="1">
      <c r="A642" s="12" t="s">
        <v>415</v>
      </c>
      <c r="B642" s="22" t="s">
        <v>180</v>
      </c>
      <c r="C642" s="22" t="s">
        <v>530</v>
      </c>
      <c r="D642" s="22" t="s">
        <v>28</v>
      </c>
      <c r="E642" s="22">
        <v>225</v>
      </c>
      <c r="F642" s="104">
        <v>25004053</v>
      </c>
      <c r="G642" s="28">
        <f t="shared" ref="G642:G643" si="460">SUM(I642:K642)-H642</f>
        <v>280000</v>
      </c>
      <c r="H642" s="28"/>
      <c r="I642" s="28"/>
      <c r="J642" s="8">
        <f t="shared" ref="J642:J643" si="461">SUM(Q642)</f>
        <v>0</v>
      </c>
      <c r="K642" s="9">
        <f t="shared" ref="K642:K643" si="462">SUM(S642+U642+W642+Y642+AA642)</f>
        <v>280000</v>
      </c>
      <c r="L642" s="28">
        <f t="shared" ref="L642:L643" si="463">SUM(N642:P642)-M642</f>
        <v>280000</v>
      </c>
      <c r="M642" s="58"/>
      <c r="N642" s="28"/>
      <c r="O642" s="8">
        <f t="shared" ref="O642:O643" si="464">SUM(R642)</f>
        <v>0</v>
      </c>
      <c r="P642" s="9">
        <f t="shared" ref="P642:P643" si="465">SUM(T642+V642+X642+Z642+AB642)</f>
        <v>280000</v>
      </c>
      <c r="Q642" s="28"/>
      <c r="R642" s="28"/>
      <c r="S642" s="28"/>
      <c r="T642" s="28"/>
      <c r="U642" s="28"/>
      <c r="V642" s="28"/>
      <c r="W642" s="28"/>
      <c r="X642" s="28"/>
      <c r="Y642" s="28">
        <v>280000</v>
      </c>
      <c r="Z642" s="28">
        <v>280000</v>
      </c>
      <c r="AA642" s="28"/>
      <c r="AB642" s="28"/>
    </row>
    <row r="643" spans="1:28" s="4" customFormat="1" outlineLevel="1">
      <c r="A643" s="12" t="s">
        <v>424</v>
      </c>
      <c r="B643" s="22" t="s">
        <v>180</v>
      </c>
      <c r="C643" s="22" t="s">
        <v>530</v>
      </c>
      <c r="D643" s="22" t="s">
        <v>28</v>
      </c>
      <c r="E643" s="22">
        <v>226</v>
      </c>
      <c r="F643" s="104">
        <v>25004053</v>
      </c>
      <c r="G643" s="28">
        <f t="shared" si="460"/>
        <v>590800</v>
      </c>
      <c r="H643" s="28"/>
      <c r="I643" s="28"/>
      <c r="J643" s="8">
        <f t="shared" si="461"/>
        <v>0</v>
      </c>
      <c r="K643" s="9">
        <f t="shared" si="462"/>
        <v>590800</v>
      </c>
      <c r="L643" s="28">
        <f t="shared" si="463"/>
        <v>590800</v>
      </c>
      <c r="M643" s="58"/>
      <c r="N643" s="28"/>
      <c r="O643" s="8">
        <f t="shared" si="464"/>
        <v>0</v>
      </c>
      <c r="P643" s="9">
        <f t="shared" si="465"/>
        <v>590800</v>
      </c>
      <c r="Q643" s="28"/>
      <c r="R643" s="28"/>
      <c r="S643" s="28"/>
      <c r="T643" s="28"/>
      <c r="U643" s="28"/>
      <c r="V643" s="28"/>
      <c r="W643" s="28"/>
      <c r="X643" s="28"/>
      <c r="Y643" s="28">
        <v>590800</v>
      </c>
      <c r="Z643" s="28">
        <v>590800</v>
      </c>
      <c r="AA643" s="28"/>
      <c r="AB643" s="28"/>
    </row>
    <row r="644" spans="1:28" s="17" customFormat="1" ht="31.5" outlineLevel="1">
      <c r="A644" s="12" t="s">
        <v>443</v>
      </c>
      <c r="B644" s="22" t="s">
        <v>180</v>
      </c>
      <c r="C644" s="22" t="s">
        <v>530</v>
      </c>
      <c r="D644" s="22" t="s">
        <v>28</v>
      </c>
      <c r="E644" s="22">
        <v>310</v>
      </c>
      <c r="F644" s="104">
        <v>25004053</v>
      </c>
      <c r="G644" s="28">
        <f>SUM(I644:K644)-H644</f>
        <v>460198.04000000004</v>
      </c>
      <c r="H644" s="28"/>
      <c r="I644" s="28"/>
      <c r="J644" s="8">
        <f>SUM(Q644)</f>
        <v>210526.32</v>
      </c>
      <c r="K644" s="9">
        <f>SUM(S644+U644+W644+Y644+AA644)</f>
        <v>249671.72</v>
      </c>
      <c r="L644" s="28">
        <f>SUM(N644:P644)-M644</f>
        <v>455990.12</v>
      </c>
      <c r="M644" s="58"/>
      <c r="N644" s="28"/>
      <c r="O644" s="8">
        <f>SUM(R644)</f>
        <v>206318.4</v>
      </c>
      <c r="P644" s="9">
        <f>SUM(T644+V644+X644+Z644+AB644)</f>
        <v>249671.72</v>
      </c>
      <c r="Q644" s="28">
        <v>210526.32</v>
      </c>
      <c r="R644" s="28">
        <v>206318.4</v>
      </c>
      <c r="S644" s="28"/>
      <c r="T644" s="28"/>
      <c r="U644" s="28"/>
      <c r="V644" s="28"/>
      <c r="W644" s="28"/>
      <c r="X644" s="28"/>
      <c r="Y644" s="28">
        <v>249671.72</v>
      </c>
      <c r="Z644" s="28">
        <v>249671.72</v>
      </c>
      <c r="AA644" s="28"/>
      <c r="AB644" s="28"/>
    </row>
    <row r="645" spans="1:28" s="17" customFormat="1" ht="47.25" outlineLevel="1">
      <c r="A645" s="12" t="s">
        <v>412</v>
      </c>
      <c r="B645" s="22" t="s">
        <v>180</v>
      </c>
      <c r="C645" s="22" t="s">
        <v>530</v>
      </c>
      <c r="D645" s="22" t="s">
        <v>28</v>
      </c>
      <c r="E645" s="22">
        <v>346</v>
      </c>
      <c r="F645" s="104">
        <v>25004053</v>
      </c>
      <c r="G645" s="28">
        <f>SUM(I645:K645)-H645</f>
        <v>596700</v>
      </c>
      <c r="H645" s="28"/>
      <c r="I645" s="28"/>
      <c r="J645" s="8">
        <f>SUM(Q645)</f>
        <v>0</v>
      </c>
      <c r="K645" s="9">
        <f>SUM(S645+U645+W645+Y645+AA645)</f>
        <v>596700</v>
      </c>
      <c r="L645" s="28">
        <f>SUM(N645:P645)-M645</f>
        <v>596700</v>
      </c>
      <c r="M645" s="58"/>
      <c r="N645" s="28"/>
      <c r="O645" s="8">
        <f>SUM(R645)</f>
        <v>0</v>
      </c>
      <c r="P645" s="9">
        <f>SUM(T645+V645+X645+Z645+AB645)</f>
        <v>596700</v>
      </c>
      <c r="Q645" s="28"/>
      <c r="R645" s="28"/>
      <c r="S645" s="28"/>
      <c r="T645" s="28"/>
      <c r="U645" s="28"/>
      <c r="V645" s="28"/>
      <c r="W645" s="28"/>
      <c r="X645" s="28"/>
      <c r="Y645" s="28">
        <v>596700</v>
      </c>
      <c r="Z645" s="28">
        <v>596700</v>
      </c>
      <c r="AA645" s="28"/>
      <c r="AB645" s="28"/>
    </row>
    <row r="646" spans="1:28" s="17" customFormat="1" ht="31.5" outlineLevel="1">
      <c r="A646" s="14" t="s">
        <v>1210</v>
      </c>
      <c r="B646" s="79" t="s">
        <v>180</v>
      </c>
      <c r="C646" s="79" t="s">
        <v>1209</v>
      </c>
      <c r="D646" s="79" t="s">
        <v>2</v>
      </c>
      <c r="E646" s="79" t="s">
        <v>2</v>
      </c>
      <c r="F646" s="104"/>
      <c r="G646" s="51">
        <f>SUM(G647)</f>
        <v>57575.76</v>
      </c>
      <c r="H646" s="51">
        <f t="shared" ref="H646:AB648" si="466">SUM(H647)</f>
        <v>0</v>
      </c>
      <c r="I646" s="51">
        <f t="shared" si="466"/>
        <v>0</v>
      </c>
      <c r="J646" s="51">
        <f t="shared" si="466"/>
        <v>0</v>
      </c>
      <c r="K646" s="51">
        <f t="shared" si="466"/>
        <v>57575.76</v>
      </c>
      <c r="L646" s="51">
        <f t="shared" si="466"/>
        <v>57575.76</v>
      </c>
      <c r="M646" s="51">
        <f t="shared" si="466"/>
        <v>0</v>
      </c>
      <c r="N646" s="51">
        <f t="shared" si="466"/>
        <v>0</v>
      </c>
      <c r="O646" s="51">
        <f t="shared" si="466"/>
        <v>0</v>
      </c>
      <c r="P646" s="51">
        <f t="shared" si="466"/>
        <v>57575.76</v>
      </c>
      <c r="Q646" s="51">
        <f t="shared" si="466"/>
        <v>0</v>
      </c>
      <c r="R646" s="51">
        <f t="shared" si="466"/>
        <v>0</v>
      </c>
      <c r="S646" s="51">
        <f t="shared" si="466"/>
        <v>57575.76</v>
      </c>
      <c r="T646" s="51">
        <f t="shared" si="466"/>
        <v>57575.76</v>
      </c>
      <c r="U646" s="51">
        <f t="shared" si="466"/>
        <v>0</v>
      </c>
      <c r="V646" s="51">
        <f t="shared" si="466"/>
        <v>0</v>
      </c>
      <c r="W646" s="51">
        <f t="shared" si="466"/>
        <v>0</v>
      </c>
      <c r="X646" s="51">
        <f t="shared" si="466"/>
        <v>0</v>
      </c>
      <c r="Y646" s="51">
        <f t="shared" si="466"/>
        <v>0</v>
      </c>
      <c r="Z646" s="51">
        <f t="shared" si="466"/>
        <v>0</v>
      </c>
      <c r="AA646" s="51">
        <f t="shared" si="466"/>
        <v>0</v>
      </c>
      <c r="AB646" s="51">
        <f t="shared" si="466"/>
        <v>0</v>
      </c>
    </row>
    <row r="647" spans="1:28" s="17" customFormat="1" ht="47.25" outlineLevel="1">
      <c r="A647" s="12" t="s">
        <v>410</v>
      </c>
      <c r="B647" s="22" t="s">
        <v>180</v>
      </c>
      <c r="C647" s="22" t="s">
        <v>1209</v>
      </c>
      <c r="D647" s="22" t="s">
        <v>26</v>
      </c>
      <c r="E647" s="22" t="s">
        <v>2</v>
      </c>
      <c r="F647" s="104"/>
      <c r="G647" s="28">
        <f>SUM(G648)</f>
        <v>57575.76</v>
      </c>
      <c r="H647" s="28">
        <f t="shared" si="466"/>
        <v>0</v>
      </c>
      <c r="I647" s="28">
        <f t="shared" si="466"/>
        <v>0</v>
      </c>
      <c r="J647" s="28">
        <f t="shared" si="466"/>
        <v>0</v>
      </c>
      <c r="K647" s="28">
        <f t="shared" si="466"/>
        <v>57575.76</v>
      </c>
      <c r="L647" s="28">
        <f t="shared" si="466"/>
        <v>57575.76</v>
      </c>
      <c r="M647" s="28">
        <f t="shared" si="466"/>
        <v>0</v>
      </c>
      <c r="N647" s="28">
        <f t="shared" si="466"/>
        <v>0</v>
      </c>
      <c r="O647" s="28">
        <f t="shared" si="466"/>
        <v>0</v>
      </c>
      <c r="P647" s="28">
        <f t="shared" si="466"/>
        <v>57575.76</v>
      </c>
      <c r="Q647" s="28">
        <f t="shared" si="466"/>
        <v>0</v>
      </c>
      <c r="R647" s="28">
        <f t="shared" si="466"/>
        <v>0</v>
      </c>
      <c r="S647" s="28">
        <f t="shared" si="466"/>
        <v>57575.76</v>
      </c>
      <c r="T647" s="28">
        <f t="shared" si="466"/>
        <v>57575.76</v>
      </c>
      <c r="U647" s="28">
        <f t="shared" si="466"/>
        <v>0</v>
      </c>
      <c r="V647" s="28">
        <f t="shared" si="466"/>
        <v>0</v>
      </c>
      <c r="W647" s="28">
        <f t="shared" si="466"/>
        <v>0</v>
      </c>
      <c r="X647" s="28">
        <f t="shared" si="466"/>
        <v>0</v>
      </c>
      <c r="Y647" s="28">
        <f t="shared" si="466"/>
        <v>0</v>
      </c>
      <c r="Z647" s="28">
        <f t="shared" si="466"/>
        <v>0</v>
      </c>
      <c r="AA647" s="28">
        <f t="shared" si="466"/>
        <v>0</v>
      </c>
      <c r="AB647" s="28">
        <f t="shared" si="466"/>
        <v>0</v>
      </c>
    </row>
    <row r="648" spans="1:28" s="17" customFormat="1" ht="31.5" outlineLevel="1">
      <c r="A648" s="12" t="s">
        <v>411</v>
      </c>
      <c r="B648" s="22" t="s">
        <v>180</v>
      </c>
      <c r="C648" s="22" t="s">
        <v>1209</v>
      </c>
      <c r="D648" s="22" t="s">
        <v>28</v>
      </c>
      <c r="E648" s="22" t="s">
        <v>2</v>
      </c>
      <c r="F648" s="104"/>
      <c r="G648" s="28">
        <f>SUM(G649)</f>
        <v>57575.76</v>
      </c>
      <c r="H648" s="28">
        <f t="shared" si="466"/>
        <v>0</v>
      </c>
      <c r="I648" s="28">
        <f t="shared" si="466"/>
        <v>0</v>
      </c>
      <c r="J648" s="28">
        <f t="shared" si="466"/>
        <v>0</v>
      </c>
      <c r="K648" s="28">
        <f t="shared" si="466"/>
        <v>57575.76</v>
      </c>
      <c r="L648" s="28">
        <f t="shared" si="466"/>
        <v>57575.76</v>
      </c>
      <c r="M648" s="28">
        <f t="shared" si="466"/>
        <v>0</v>
      </c>
      <c r="N648" s="28">
        <f t="shared" si="466"/>
        <v>0</v>
      </c>
      <c r="O648" s="28">
        <f t="shared" si="466"/>
        <v>0</v>
      </c>
      <c r="P648" s="28">
        <f t="shared" si="466"/>
        <v>57575.76</v>
      </c>
      <c r="Q648" s="28">
        <f t="shared" si="466"/>
        <v>0</v>
      </c>
      <c r="R648" s="28">
        <f t="shared" si="466"/>
        <v>0</v>
      </c>
      <c r="S648" s="28">
        <f t="shared" si="466"/>
        <v>57575.76</v>
      </c>
      <c r="T648" s="28">
        <f t="shared" si="466"/>
        <v>57575.76</v>
      </c>
      <c r="U648" s="28">
        <f t="shared" si="466"/>
        <v>0</v>
      </c>
      <c r="V648" s="28">
        <f t="shared" si="466"/>
        <v>0</v>
      </c>
      <c r="W648" s="28">
        <f t="shared" si="466"/>
        <v>0</v>
      </c>
      <c r="X648" s="28">
        <f t="shared" si="466"/>
        <v>0</v>
      </c>
      <c r="Y648" s="28">
        <f t="shared" si="466"/>
        <v>0</v>
      </c>
      <c r="Z648" s="28">
        <f t="shared" si="466"/>
        <v>0</v>
      </c>
      <c r="AA648" s="28">
        <f t="shared" si="466"/>
        <v>0</v>
      </c>
      <c r="AB648" s="28">
        <f t="shared" si="466"/>
        <v>0</v>
      </c>
    </row>
    <row r="649" spans="1:28" s="17" customFormat="1" ht="31.5" outlineLevel="1">
      <c r="A649" s="12" t="s">
        <v>415</v>
      </c>
      <c r="B649" s="22" t="s">
        <v>180</v>
      </c>
      <c r="C649" s="22" t="s">
        <v>1209</v>
      </c>
      <c r="D649" s="22" t="s">
        <v>28</v>
      </c>
      <c r="E649" s="22">
        <v>225</v>
      </c>
      <c r="F649" s="104">
        <v>25010312</v>
      </c>
      <c r="G649" s="28">
        <f>SUM(I649:K649)-H649</f>
        <v>57575.76</v>
      </c>
      <c r="H649" s="28"/>
      <c r="I649" s="28"/>
      <c r="J649" s="8">
        <f>SUM(Q649)</f>
        <v>0</v>
      </c>
      <c r="K649" s="9">
        <f>SUM(S649+U649+W649+Y649+AA649)</f>
        <v>57575.76</v>
      </c>
      <c r="L649" s="28">
        <f>SUM(N649:P649)-M649</f>
        <v>57575.76</v>
      </c>
      <c r="M649" s="58"/>
      <c r="N649" s="28"/>
      <c r="O649" s="8">
        <f>SUM(R649)</f>
        <v>0</v>
      </c>
      <c r="P649" s="9">
        <f>SUM(T649+V649+X649+Z649+AB649)</f>
        <v>57575.76</v>
      </c>
      <c r="Q649" s="28"/>
      <c r="R649" s="28"/>
      <c r="S649" s="28">
        <v>57575.76</v>
      </c>
      <c r="T649" s="28">
        <v>57575.76</v>
      </c>
      <c r="U649" s="28"/>
      <c r="V649" s="28"/>
      <c r="W649" s="28"/>
      <c r="X649" s="28"/>
      <c r="Y649" s="28"/>
      <c r="Z649" s="28"/>
      <c r="AA649" s="28"/>
      <c r="AB649" s="28"/>
    </row>
    <row r="650" spans="1:28" s="7" customFormat="1" outlineLevel="1">
      <c r="A650" s="14" t="s">
        <v>469</v>
      </c>
      <c r="B650" s="79" t="s">
        <v>180</v>
      </c>
      <c r="C650" s="79" t="s">
        <v>470</v>
      </c>
      <c r="D650" s="79" t="s">
        <v>2</v>
      </c>
      <c r="E650" s="79" t="s">
        <v>2</v>
      </c>
      <c r="F650" s="100"/>
      <c r="G650" s="71">
        <f>SUM(G651)</f>
        <v>500000</v>
      </c>
      <c r="H650" s="71">
        <f t="shared" ref="H650:AB651" si="467">SUM(H651)</f>
        <v>0</v>
      </c>
      <c r="I650" s="71">
        <f t="shared" si="467"/>
        <v>0</v>
      </c>
      <c r="J650" s="71">
        <f t="shared" si="467"/>
        <v>500000</v>
      </c>
      <c r="K650" s="71">
        <f t="shared" si="467"/>
        <v>0</v>
      </c>
      <c r="L650" s="71">
        <f t="shared" si="467"/>
        <v>499875.31</v>
      </c>
      <c r="M650" s="71">
        <f t="shared" si="467"/>
        <v>0</v>
      </c>
      <c r="N650" s="71">
        <f t="shared" si="467"/>
        <v>0</v>
      </c>
      <c r="O650" s="71">
        <f t="shared" si="467"/>
        <v>499875.31</v>
      </c>
      <c r="P650" s="71">
        <f t="shared" si="467"/>
        <v>0</v>
      </c>
      <c r="Q650" s="71">
        <f t="shared" si="467"/>
        <v>500000</v>
      </c>
      <c r="R650" s="71">
        <f t="shared" si="467"/>
        <v>499875.31</v>
      </c>
      <c r="S650" s="71">
        <f t="shared" si="467"/>
        <v>0</v>
      </c>
      <c r="T650" s="71">
        <f t="shared" si="467"/>
        <v>0</v>
      </c>
      <c r="U650" s="71">
        <f t="shared" si="467"/>
        <v>0</v>
      </c>
      <c r="V650" s="71">
        <f t="shared" si="467"/>
        <v>0</v>
      </c>
      <c r="W650" s="71">
        <f t="shared" si="467"/>
        <v>0</v>
      </c>
      <c r="X650" s="71">
        <f t="shared" si="467"/>
        <v>0</v>
      </c>
      <c r="Y650" s="71">
        <f t="shared" si="467"/>
        <v>0</v>
      </c>
      <c r="Z650" s="71">
        <f t="shared" si="467"/>
        <v>0</v>
      </c>
      <c r="AA650" s="71">
        <f t="shared" si="467"/>
        <v>0</v>
      </c>
      <c r="AB650" s="71">
        <f t="shared" si="467"/>
        <v>0</v>
      </c>
    </row>
    <row r="651" spans="1:28" s="4" customFormat="1" ht="47.25" outlineLevel="1">
      <c r="A651" s="12" t="s">
        <v>410</v>
      </c>
      <c r="B651" s="22" t="s">
        <v>180</v>
      </c>
      <c r="C651" s="22" t="s">
        <v>470</v>
      </c>
      <c r="D651" s="22" t="s">
        <v>26</v>
      </c>
      <c r="E651" s="22" t="s">
        <v>2</v>
      </c>
      <c r="F651" s="99"/>
      <c r="G651" s="67">
        <f>SUM(G652)</f>
        <v>500000</v>
      </c>
      <c r="H651" s="67">
        <f t="shared" si="467"/>
        <v>0</v>
      </c>
      <c r="I651" s="67">
        <f t="shared" si="467"/>
        <v>0</v>
      </c>
      <c r="J651" s="67">
        <f t="shared" si="467"/>
        <v>500000</v>
      </c>
      <c r="K651" s="67">
        <f t="shared" si="467"/>
        <v>0</v>
      </c>
      <c r="L651" s="67">
        <f t="shared" si="467"/>
        <v>499875.31</v>
      </c>
      <c r="M651" s="67">
        <f t="shared" si="467"/>
        <v>0</v>
      </c>
      <c r="N651" s="67">
        <f t="shared" si="467"/>
        <v>0</v>
      </c>
      <c r="O651" s="67">
        <f t="shared" si="467"/>
        <v>499875.31</v>
      </c>
      <c r="P651" s="67">
        <f t="shared" si="467"/>
        <v>0</v>
      </c>
      <c r="Q651" s="67">
        <f t="shared" si="467"/>
        <v>500000</v>
      </c>
      <c r="R651" s="67">
        <f t="shared" si="467"/>
        <v>499875.31</v>
      </c>
      <c r="S651" s="67">
        <f t="shared" si="467"/>
        <v>0</v>
      </c>
      <c r="T651" s="67">
        <f t="shared" si="467"/>
        <v>0</v>
      </c>
      <c r="U651" s="67">
        <f t="shared" si="467"/>
        <v>0</v>
      </c>
      <c r="V651" s="67">
        <f t="shared" si="467"/>
        <v>0</v>
      </c>
      <c r="W651" s="67">
        <f t="shared" si="467"/>
        <v>0</v>
      </c>
      <c r="X651" s="67">
        <f t="shared" si="467"/>
        <v>0</v>
      </c>
      <c r="Y651" s="67">
        <f t="shared" si="467"/>
        <v>0</v>
      </c>
      <c r="Z651" s="67">
        <f t="shared" si="467"/>
        <v>0</v>
      </c>
      <c r="AA651" s="67">
        <f t="shared" si="467"/>
        <v>0</v>
      </c>
      <c r="AB651" s="67">
        <f t="shared" si="467"/>
        <v>0</v>
      </c>
    </row>
    <row r="652" spans="1:28" s="4" customFormat="1" ht="31.5" outlineLevel="1">
      <c r="A652" s="12" t="s">
        <v>411</v>
      </c>
      <c r="B652" s="22" t="s">
        <v>180</v>
      </c>
      <c r="C652" s="22" t="s">
        <v>470</v>
      </c>
      <c r="D652" s="22" t="s">
        <v>28</v>
      </c>
      <c r="E652" s="22" t="s">
        <v>2</v>
      </c>
      <c r="F652" s="99"/>
      <c r="G652" s="67">
        <f t="shared" ref="G652:AB652" si="468">SUM(G653:G653)</f>
        <v>500000</v>
      </c>
      <c r="H652" s="67">
        <f t="shared" si="468"/>
        <v>0</v>
      </c>
      <c r="I652" s="67">
        <f t="shared" si="468"/>
        <v>0</v>
      </c>
      <c r="J652" s="67">
        <f t="shared" si="468"/>
        <v>500000</v>
      </c>
      <c r="K652" s="67">
        <f t="shared" si="468"/>
        <v>0</v>
      </c>
      <c r="L652" s="67">
        <f t="shared" si="468"/>
        <v>499875.31</v>
      </c>
      <c r="M652" s="67">
        <f t="shared" si="468"/>
        <v>0</v>
      </c>
      <c r="N652" s="67">
        <f t="shared" si="468"/>
        <v>0</v>
      </c>
      <c r="O652" s="67">
        <f t="shared" si="468"/>
        <v>499875.31</v>
      </c>
      <c r="P652" s="67">
        <f t="shared" si="468"/>
        <v>0</v>
      </c>
      <c r="Q652" s="67">
        <f t="shared" si="468"/>
        <v>500000</v>
      </c>
      <c r="R652" s="67">
        <f t="shared" si="468"/>
        <v>499875.31</v>
      </c>
      <c r="S652" s="67">
        <f t="shared" si="468"/>
        <v>0</v>
      </c>
      <c r="T652" s="67">
        <f t="shared" si="468"/>
        <v>0</v>
      </c>
      <c r="U652" s="67">
        <f t="shared" si="468"/>
        <v>0</v>
      </c>
      <c r="V652" s="67">
        <f t="shared" si="468"/>
        <v>0</v>
      </c>
      <c r="W652" s="67">
        <f t="shared" si="468"/>
        <v>0</v>
      </c>
      <c r="X652" s="67">
        <f t="shared" si="468"/>
        <v>0</v>
      </c>
      <c r="Y652" s="67">
        <f t="shared" si="468"/>
        <v>0</v>
      </c>
      <c r="Z652" s="67">
        <f t="shared" si="468"/>
        <v>0</v>
      </c>
      <c r="AA652" s="67">
        <f t="shared" si="468"/>
        <v>0</v>
      </c>
      <c r="AB652" s="67">
        <f t="shared" si="468"/>
        <v>0</v>
      </c>
    </row>
    <row r="653" spans="1:28" s="4" customFormat="1" outlineLevel="1">
      <c r="A653" s="12" t="s">
        <v>424</v>
      </c>
      <c r="B653" s="22" t="s">
        <v>180</v>
      </c>
      <c r="C653" s="22" t="s">
        <v>470</v>
      </c>
      <c r="D653" s="22" t="s">
        <v>28</v>
      </c>
      <c r="E653" s="86" t="s">
        <v>38</v>
      </c>
      <c r="F653" s="108"/>
      <c r="G653" s="28">
        <f>SUM(I653:K653)-H653</f>
        <v>500000</v>
      </c>
      <c r="H653" s="28"/>
      <c r="I653" s="28"/>
      <c r="J653" s="8">
        <f>SUM(Q653)</f>
        <v>500000</v>
      </c>
      <c r="K653" s="9">
        <f>SUM(S653+U653+W653+Y653+AA653)</f>
        <v>0</v>
      </c>
      <c r="L653" s="28">
        <f>SUM(N653:P653)-M653</f>
        <v>499875.31</v>
      </c>
      <c r="M653" s="37"/>
      <c r="N653" s="28"/>
      <c r="O653" s="8">
        <f>SUM(R653)</f>
        <v>499875.31</v>
      </c>
      <c r="P653" s="9">
        <f>SUM(T653+V653+X653+Z653+AB653)</f>
        <v>0</v>
      </c>
      <c r="Q653" s="28">
        <v>500000</v>
      </c>
      <c r="R653" s="28">
        <v>499875.31</v>
      </c>
      <c r="S653" s="47"/>
      <c r="T653" s="47"/>
      <c r="U653" s="47"/>
      <c r="V653" s="47"/>
      <c r="W653" s="47"/>
      <c r="X653" s="47"/>
      <c r="Y653" s="47"/>
      <c r="Z653" s="47"/>
      <c r="AA653" s="47"/>
      <c r="AB653" s="47"/>
    </row>
    <row r="654" spans="1:28" s="4" customFormat="1" ht="31.5" outlineLevel="1">
      <c r="A654" s="14" t="s">
        <v>534</v>
      </c>
      <c r="B654" s="79" t="s">
        <v>180</v>
      </c>
      <c r="C654" s="84" t="s">
        <v>533</v>
      </c>
      <c r="D654" s="79" t="s">
        <v>2</v>
      </c>
      <c r="E654" s="79" t="s">
        <v>2</v>
      </c>
      <c r="F654" s="108"/>
      <c r="G654" s="51">
        <f>SUM(G655)</f>
        <v>370000.05999999994</v>
      </c>
      <c r="H654" s="51">
        <f t="shared" ref="H654:AB655" si="469">SUM(H655)</f>
        <v>0</v>
      </c>
      <c r="I654" s="51">
        <f t="shared" si="469"/>
        <v>0</v>
      </c>
      <c r="J654" s="51">
        <f t="shared" si="469"/>
        <v>0</v>
      </c>
      <c r="K654" s="51">
        <f t="shared" si="469"/>
        <v>370000.05999999994</v>
      </c>
      <c r="L654" s="51">
        <f t="shared" si="469"/>
        <v>369978.51</v>
      </c>
      <c r="M654" s="51">
        <f t="shared" si="469"/>
        <v>0</v>
      </c>
      <c r="N654" s="51">
        <f t="shared" si="469"/>
        <v>0</v>
      </c>
      <c r="O654" s="51">
        <f t="shared" si="469"/>
        <v>0</v>
      </c>
      <c r="P654" s="51">
        <f t="shared" si="469"/>
        <v>369978.51</v>
      </c>
      <c r="Q654" s="51">
        <f t="shared" si="469"/>
        <v>0</v>
      </c>
      <c r="R654" s="51">
        <f t="shared" si="469"/>
        <v>0</v>
      </c>
      <c r="S654" s="51">
        <f t="shared" si="469"/>
        <v>58704.71</v>
      </c>
      <c r="T654" s="51">
        <f t="shared" si="469"/>
        <v>58683.16</v>
      </c>
      <c r="U654" s="51">
        <f t="shared" si="469"/>
        <v>37540.44</v>
      </c>
      <c r="V654" s="51">
        <f t="shared" si="469"/>
        <v>37540.44</v>
      </c>
      <c r="W654" s="51">
        <f t="shared" si="469"/>
        <v>80946.84</v>
      </c>
      <c r="X654" s="51">
        <f t="shared" si="469"/>
        <v>80946.84</v>
      </c>
      <c r="Y654" s="51">
        <f t="shared" si="469"/>
        <v>114603.12</v>
      </c>
      <c r="Z654" s="51">
        <f t="shared" si="469"/>
        <v>114603.12</v>
      </c>
      <c r="AA654" s="51">
        <f t="shared" si="469"/>
        <v>78204.95</v>
      </c>
      <c r="AB654" s="51">
        <f t="shared" si="469"/>
        <v>78204.95</v>
      </c>
    </row>
    <row r="655" spans="1:28" s="4" customFormat="1" ht="47.25" outlineLevel="1">
      <c r="A655" s="12" t="s">
        <v>410</v>
      </c>
      <c r="B655" s="22" t="s">
        <v>180</v>
      </c>
      <c r="C655" s="85" t="s">
        <v>533</v>
      </c>
      <c r="D655" s="22" t="s">
        <v>26</v>
      </c>
      <c r="E655" s="22" t="s">
        <v>2</v>
      </c>
      <c r="F655" s="108"/>
      <c r="G655" s="28">
        <f>SUM(G656)</f>
        <v>370000.05999999994</v>
      </c>
      <c r="H655" s="28">
        <f t="shared" si="469"/>
        <v>0</v>
      </c>
      <c r="I655" s="28">
        <f t="shared" si="469"/>
        <v>0</v>
      </c>
      <c r="J655" s="28">
        <f t="shared" si="469"/>
        <v>0</v>
      </c>
      <c r="K655" s="28">
        <f t="shared" si="469"/>
        <v>370000.05999999994</v>
      </c>
      <c r="L655" s="28">
        <f t="shared" si="469"/>
        <v>369978.51</v>
      </c>
      <c r="M655" s="28">
        <f t="shared" si="469"/>
        <v>0</v>
      </c>
      <c r="N655" s="28">
        <f t="shared" si="469"/>
        <v>0</v>
      </c>
      <c r="O655" s="28">
        <f t="shared" si="469"/>
        <v>0</v>
      </c>
      <c r="P655" s="28">
        <f t="shared" si="469"/>
        <v>369978.51</v>
      </c>
      <c r="Q655" s="28">
        <f t="shared" si="469"/>
        <v>0</v>
      </c>
      <c r="R655" s="28">
        <f t="shared" si="469"/>
        <v>0</v>
      </c>
      <c r="S655" s="28">
        <f t="shared" si="469"/>
        <v>58704.71</v>
      </c>
      <c r="T655" s="28">
        <f t="shared" si="469"/>
        <v>58683.16</v>
      </c>
      <c r="U655" s="28">
        <f t="shared" si="469"/>
        <v>37540.44</v>
      </c>
      <c r="V655" s="28">
        <f t="shared" si="469"/>
        <v>37540.44</v>
      </c>
      <c r="W655" s="28">
        <f t="shared" si="469"/>
        <v>80946.84</v>
      </c>
      <c r="X655" s="28">
        <f t="shared" si="469"/>
        <v>80946.84</v>
      </c>
      <c r="Y655" s="28">
        <f t="shared" si="469"/>
        <v>114603.12</v>
      </c>
      <c r="Z655" s="28">
        <f t="shared" si="469"/>
        <v>114603.12</v>
      </c>
      <c r="AA655" s="28">
        <f t="shared" si="469"/>
        <v>78204.95</v>
      </c>
      <c r="AB655" s="28">
        <f t="shared" si="469"/>
        <v>78204.95</v>
      </c>
    </row>
    <row r="656" spans="1:28" s="4" customFormat="1" ht="31.5" outlineLevel="1">
      <c r="A656" s="12" t="s">
        <v>411</v>
      </c>
      <c r="B656" s="22" t="s">
        <v>180</v>
      </c>
      <c r="C656" s="85" t="s">
        <v>533</v>
      </c>
      <c r="D656" s="22" t="s">
        <v>28</v>
      </c>
      <c r="E656" s="22" t="s">
        <v>2</v>
      </c>
      <c r="F656" s="108"/>
      <c r="G656" s="28">
        <f t="shared" ref="G656:AB656" si="470">SUM(G657:G659)</f>
        <v>370000.05999999994</v>
      </c>
      <c r="H656" s="28">
        <f t="shared" si="470"/>
        <v>0</v>
      </c>
      <c r="I656" s="28">
        <f t="shared" si="470"/>
        <v>0</v>
      </c>
      <c r="J656" s="28">
        <f t="shared" si="470"/>
        <v>0</v>
      </c>
      <c r="K656" s="28">
        <f t="shared" si="470"/>
        <v>370000.05999999994</v>
      </c>
      <c r="L656" s="28">
        <f t="shared" si="470"/>
        <v>369978.51</v>
      </c>
      <c r="M656" s="28">
        <f t="shared" si="470"/>
        <v>0</v>
      </c>
      <c r="N656" s="28">
        <f t="shared" si="470"/>
        <v>0</v>
      </c>
      <c r="O656" s="28">
        <f t="shared" si="470"/>
        <v>0</v>
      </c>
      <c r="P656" s="28">
        <f t="shared" si="470"/>
        <v>369978.51</v>
      </c>
      <c r="Q656" s="28">
        <f t="shared" si="470"/>
        <v>0</v>
      </c>
      <c r="R656" s="28">
        <f t="shared" si="470"/>
        <v>0</v>
      </c>
      <c r="S656" s="28">
        <f t="shared" si="470"/>
        <v>58704.71</v>
      </c>
      <c r="T656" s="28">
        <f t="shared" si="470"/>
        <v>58683.16</v>
      </c>
      <c r="U656" s="28">
        <f t="shared" si="470"/>
        <v>37540.44</v>
      </c>
      <c r="V656" s="28">
        <f t="shared" si="470"/>
        <v>37540.44</v>
      </c>
      <c r="W656" s="28">
        <f t="shared" si="470"/>
        <v>80946.84</v>
      </c>
      <c r="X656" s="28">
        <f t="shared" si="470"/>
        <v>80946.84</v>
      </c>
      <c r="Y656" s="28">
        <f t="shared" si="470"/>
        <v>114603.12</v>
      </c>
      <c r="Z656" s="28">
        <f t="shared" si="470"/>
        <v>114603.12</v>
      </c>
      <c r="AA656" s="28">
        <f t="shared" si="470"/>
        <v>78204.95</v>
      </c>
      <c r="AB656" s="28">
        <f t="shared" si="470"/>
        <v>78204.95</v>
      </c>
    </row>
    <row r="657" spans="1:28" s="17" customFormat="1" outlineLevel="1">
      <c r="A657" s="12" t="s">
        <v>560</v>
      </c>
      <c r="B657" s="22" t="s">
        <v>180</v>
      </c>
      <c r="C657" s="85" t="s">
        <v>533</v>
      </c>
      <c r="D657" s="22" t="s">
        <v>28</v>
      </c>
      <c r="E657" s="22">
        <v>223</v>
      </c>
      <c r="F657" s="64"/>
      <c r="G657" s="28">
        <f>SUM(I657:K657)-H657</f>
        <v>18878.72</v>
      </c>
      <c r="H657" s="28"/>
      <c r="I657" s="28"/>
      <c r="J657" s="8">
        <f>SUM(Q657)</f>
        <v>0</v>
      </c>
      <c r="K657" s="9">
        <f>SUM(S657+U657+W657+Y657+AA657)</f>
        <v>18878.72</v>
      </c>
      <c r="L657" s="28">
        <f>SUM(N657:P657)-M657</f>
        <v>18878.72</v>
      </c>
      <c r="M657" s="58"/>
      <c r="N657" s="28"/>
      <c r="O657" s="8">
        <f>SUM(R657)</f>
        <v>0</v>
      </c>
      <c r="P657" s="9">
        <f>SUM(T657+V657+X657+Z657+AB657)</f>
        <v>18878.72</v>
      </c>
      <c r="Q657" s="28"/>
      <c r="R657" s="28"/>
      <c r="S657" s="28"/>
      <c r="T657" s="28"/>
      <c r="U657" s="28">
        <v>18878.72</v>
      </c>
      <c r="V657" s="28">
        <v>18878.72</v>
      </c>
      <c r="W657" s="28"/>
      <c r="X657" s="28"/>
      <c r="Y657" s="28"/>
      <c r="Z657" s="28"/>
      <c r="AA657" s="28"/>
      <c r="AB657" s="28"/>
    </row>
    <row r="658" spans="1:28" s="17" customFormat="1" ht="31.5" outlineLevel="1">
      <c r="A658" s="12" t="s">
        <v>415</v>
      </c>
      <c r="B658" s="22" t="s">
        <v>180</v>
      </c>
      <c r="C658" s="85" t="s">
        <v>533</v>
      </c>
      <c r="D658" s="22" t="s">
        <v>28</v>
      </c>
      <c r="E658" s="86">
        <v>225</v>
      </c>
      <c r="F658" s="64"/>
      <c r="G658" s="28">
        <f>SUM(I658:K658)-H658</f>
        <v>332459.62</v>
      </c>
      <c r="H658" s="28"/>
      <c r="I658" s="28"/>
      <c r="J658" s="8">
        <f>SUM(Q658)</f>
        <v>0</v>
      </c>
      <c r="K658" s="9">
        <f>SUM(S658+U658+W658+Y658+AA658)</f>
        <v>332459.62</v>
      </c>
      <c r="L658" s="28">
        <f>SUM(N658:P658)-M658</f>
        <v>332438.07</v>
      </c>
      <c r="M658" s="58"/>
      <c r="N658" s="28"/>
      <c r="O658" s="8">
        <f>SUM(R658)</f>
        <v>0</v>
      </c>
      <c r="P658" s="9">
        <f>SUM(T658+V658+X658+Z658+AB658)</f>
        <v>332438.07</v>
      </c>
      <c r="Q658" s="28"/>
      <c r="R658" s="28"/>
      <c r="S658" s="28">
        <v>58704.71</v>
      </c>
      <c r="T658" s="28">
        <v>58683.16</v>
      </c>
      <c r="U658" s="28"/>
      <c r="V658" s="28"/>
      <c r="W658" s="28">
        <v>80946.84</v>
      </c>
      <c r="X658" s="28">
        <v>80946.84</v>
      </c>
      <c r="Y658" s="28">
        <v>114603.12</v>
      </c>
      <c r="Z658" s="28">
        <v>114603.12</v>
      </c>
      <c r="AA658" s="28">
        <v>78204.95</v>
      </c>
      <c r="AB658" s="28">
        <v>78204.95</v>
      </c>
    </row>
    <row r="659" spans="1:28" s="17" customFormat="1" outlineLevel="1">
      <c r="A659" s="12" t="s">
        <v>424</v>
      </c>
      <c r="B659" s="22" t="s">
        <v>180</v>
      </c>
      <c r="C659" s="85" t="s">
        <v>533</v>
      </c>
      <c r="D659" s="22" t="s">
        <v>28</v>
      </c>
      <c r="E659" s="86">
        <v>226</v>
      </c>
      <c r="F659" s="64"/>
      <c r="G659" s="28">
        <f>SUM(I659:K659)-H659</f>
        <v>18661.72</v>
      </c>
      <c r="H659" s="28"/>
      <c r="I659" s="28"/>
      <c r="J659" s="8">
        <f>SUM(Q659)</f>
        <v>0</v>
      </c>
      <c r="K659" s="9">
        <f>SUM(S659+U659+W659+Y659+AA659)</f>
        <v>18661.72</v>
      </c>
      <c r="L659" s="28">
        <f>SUM(N659:P659)-M659</f>
        <v>18661.72</v>
      </c>
      <c r="M659" s="58"/>
      <c r="N659" s="28"/>
      <c r="O659" s="8">
        <f>SUM(R659)</f>
        <v>0</v>
      </c>
      <c r="P659" s="9">
        <f>SUM(T659+V659+X659+Z659+AB659)</f>
        <v>18661.72</v>
      </c>
      <c r="Q659" s="28"/>
      <c r="R659" s="28"/>
      <c r="S659" s="28"/>
      <c r="T659" s="28"/>
      <c r="U659" s="28">
        <v>18661.72</v>
      </c>
      <c r="V659" s="28">
        <v>18661.72</v>
      </c>
      <c r="W659" s="28"/>
      <c r="X659" s="28"/>
      <c r="Y659" s="28"/>
      <c r="Z659" s="28"/>
      <c r="AA659" s="28"/>
      <c r="AB659" s="28"/>
    </row>
    <row r="660" spans="1:28" s="7" customFormat="1" ht="47.25" outlineLevel="1">
      <c r="A660" s="14" t="s">
        <v>471</v>
      </c>
      <c r="B660" s="79" t="s">
        <v>180</v>
      </c>
      <c r="C660" s="79" t="s">
        <v>472</v>
      </c>
      <c r="D660" s="79" t="s">
        <v>2</v>
      </c>
      <c r="E660" s="101" t="s">
        <v>2</v>
      </c>
      <c r="F660" s="65"/>
      <c r="G660" s="51">
        <f>SUM(G661)</f>
        <v>7844439.9400000004</v>
      </c>
      <c r="H660" s="51">
        <f t="shared" ref="H660:AA661" si="471">SUM(H661)</f>
        <v>0</v>
      </c>
      <c r="I660" s="51">
        <f t="shared" si="471"/>
        <v>0</v>
      </c>
      <c r="J660" s="51">
        <f t="shared" si="471"/>
        <v>7844439.9400000004</v>
      </c>
      <c r="K660" s="51">
        <f t="shared" si="471"/>
        <v>0</v>
      </c>
      <c r="L660" s="51">
        <f t="shared" si="471"/>
        <v>7837060.2400000002</v>
      </c>
      <c r="M660" s="51">
        <f t="shared" si="471"/>
        <v>0</v>
      </c>
      <c r="N660" s="51">
        <f t="shared" si="471"/>
        <v>0</v>
      </c>
      <c r="O660" s="51">
        <f t="shared" si="471"/>
        <v>7837060.2400000002</v>
      </c>
      <c r="P660" s="51">
        <f t="shared" si="471"/>
        <v>0</v>
      </c>
      <c r="Q660" s="51">
        <f t="shared" si="471"/>
        <v>7844439.9400000004</v>
      </c>
      <c r="R660" s="51">
        <f t="shared" si="471"/>
        <v>7837060.2400000002</v>
      </c>
      <c r="S660" s="51">
        <f t="shared" si="471"/>
        <v>0</v>
      </c>
      <c r="T660" s="51">
        <f t="shared" si="471"/>
        <v>0</v>
      </c>
      <c r="U660" s="51">
        <f t="shared" si="471"/>
        <v>0</v>
      </c>
      <c r="V660" s="51">
        <f t="shared" si="471"/>
        <v>0</v>
      </c>
      <c r="W660" s="51">
        <f t="shared" si="471"/>
        <v>0</v>
      </c>
      <c r="X660" s="51">
        <f t="shared" si="471"/>
        <v>0</v>
      </c>
      <c r="Y660" s="51">
        <f t="shared" si="471"/>
        <v>0</v>
      </c>
      <c r="Z660" s="51">
        <f t="shared" si="471"/>
        <v>0</v>
      </c>
      <c r="AA660" s="51">
        <f t="shared" si="471"/>
        <v>0</v>
      </c>
      <c r="AB660" s="51">
        <f>SUM(AB661)</f>
        <v>0</v>
      </c>
    </row>
    <row r="661" spans="1:28" s="4" customFormat="1" ht="47.25" outlineLevel="1">
      <c r="A661" s="12" t="s">
        <v>410</v>
      </c>
      <c r="B661" s="22" t="s">
        <v>180</v>
      </c>
      <c r="C661" s="22" t="s">
        <v>472</v>
      </c>
      <c r="D661" s="22" t="s">
        <v>26</v>
      </c>
      <c r="E661" s="22" t="s">
        <v>2</v>
      </c>
      <c r="F661" s="99"/>
      <c r="G661" s="67">
        <f>SUM(G662)</f>
        <v>7844439.9400000004</v>
      </c>
      <c r="H661" s="67">
        <f t="shared" si="471"/>
        <v>0</v>
      </c>
      <c r="I661" s="67">
        <f t="shared" si="471"/>
        <v>0</v>
      </c>
      <c r="J661" s="67">
        <f t="shared" si="471"/>
        <v>7844439.9400000004</v>
      </c>
      <c r="K661" s="67">
        <f t="shared" si="471"/>
        <v>0</v>
      </c>
      <c r="L661" s="67">
        <f t="shared" si="471"/>
        <v>7837060.2400000002</v>
      </c>
      <c r="M661" s="67">
        <f t="shared" si="471"/>
        <v>0</v>
      </c>
      <c r="N661" s="67">
        <f t="shared" si="471"/>
        <v>0</v>
      </c>
      <c r="O661" s="67">
        <f t="shared" si="471"/>
        <v>7837060.2400000002</v>
      </c>
      <c r="P661" s="67">
        <f t="shared" si="471"/>
        <v>0</v>
      </c>
      <c r="Q661" s="67">
        <f t="shared" si="471"/>
        <v>7844439.9400000004</v>
      </c>
      <c r="R661" s="67">
        <f t="shared" si="471"/>
        <v>7837060.2400000002</v>
      </c>
      <c r="S661" s="67">
        <f t="shared" si="471"/>
        <v>0</v>
      </c>
      <c r="T661" s="67">
        <f t="shared" si="471"/>
        <v>0</v>
      </c>
      <c r="U661" s="67">
        <f t="shared" si="471"/>
        <v>0</v>
      </c>
      <c r="V661" s="67">
        <f t="shared" si="471"/>
        <v>0</v>
      </c>
      <c r="W661" s="67">
        <f t="shared" si="471"/>
        <v>0</v>
      </c>
      <c r="X661" s="67">
        <f t="shared" si="471"/>
        <v>0</v>
      </c>
      <c r="Y661" s="67">
        <f t="shared" si="471"/>
        <v>0</v>
      </c>
      <c r="Z661" s="67">
        <f t="shared" si="471"/>
        <v>0</v>
      </c>
      <c r="AA661" s="67">
        <f t="shared" si="471"/>
        <v>0</v>
      </c>
      <c r="AB661" s="67">
        <f>SUM(AB662)</f>
        <v>0</v>
      </c>
    </row>
    <row r="662" spans="1:28" s="4" customFormat="1" ht="31.5" outlineLevel="1">
      <c r="A662" s="12" t="s">
        <v>411</v>
      </c>
      <c r="B662" s="22" t="s">
        <v>180</v>
      </c>
      <c r="C662" s="22" t="s">
        <v>472</v>
      </c>
      <c r="D662" s="22" t="s">
        <v>28</v>
      </c>
      <c r="E662" s="22" t="s">
        <v>2</v>
      </c>
      <c r="F662" s="99"/>
      <c r="G662" s="67">
        <f>SUM(G663:G664)</f>
        <v>7844439.9400000004</v>
      </c>
      <c r="H662" s="67">
        <f t="shared" ref="H662:AA662" si="472">SUM(H663:H664)</f>
        <v>0</v>
      </c>
      <c r="I662" s="67">
        <f t="shared" si="472"/>
        <v>0</v>
      </c>
      <c r="J662" s="67">
        <f t="shared" si="472"/>
        <v>7844439.9400000004</v>
      </c>
      <c r="K662" s="67">
        <f t="shared" si="472"/>
        <v>0</v>
      </c>
      <c r="L662" s="67">
        <f t="shared" si="472"/>
        <v>7837060.2400000002</v>
      </c>
      <c r="M662" s="67">
        <f t="shared" si="472"/>
        <v>0</v>
      </c>
      <c r="N662" s="67">
        <f t="shared" si="472"/>
        <v>0</v>
      </c>
      <c r="O662" s="67">
        <f t="shared" si="472"/>
        <v>7837060.2400000002</v>
      </c>
      <c r="P662" s="67">
        <f t="shared" si="472"/>
        <v>0</v>
      </c>
      <c r="Q662" s="67">
        <f t="shared" si="472"/>
        <v>7844439.9400000004</v>
      </c>
      <c r="R662" s="67">
        <f t="shared" si="472"/>
        <v>7837060.2400000002</v>
      </c>
      <c r="S662" s="67">
        <f t="shared" si="472"/>
        <v>0</v>
      </c>
      <c r="T662" s="67">
        <f t="shared" si="472"/>
        <v>0</v>
      </c>
      <c r="U662" s="67">
        <f t="shared" si="472"/>
        <v>0</v>
      </c>
      <c r="V662" s="67">
        <f t="shared" si="472"/>
        <v>0</v>
      </c>
      <c r="W662" s="67">
        <f t="shared" si="472"/>
        <v>0</v>
      </c>
      <c r="X662" s="67">
        <f t="shared" si="472"/>
        <v>0</v>
      </c>
      <c r="Y662" s="67">
        <f t="shared" si="472"/>
        <v>0</v>
      </c>
      <c r="Z662" s="67">
        <f t="shared" si="472"/>
        <v>0</v>
      </c>
      <c r="AA662" s="67">
        <f t="shared" si="472"/>
        <v>0</v>
      </c>
      <c r="AB662" s="67">
        <f>SUM(AB663:AB664)</f>
        <v>0</v>
      </c>
    </row>
    <row r="663" spans="1:28" s="4" customFormat="1" outlineLevel="1">
      <c r="A663" s="12" t="s">
        <v>424</v>
      </c>
      <c r="B663" s="22" t="s">
        <v>180</v>
      </c>
      <c r="C663" s="22" t="s">
        <v>472</v>
      </c>
      <c r="D663" s="22" t="s">
        <v>28</v>
      </c>
      <c r="E663" s="22" t="s">
        <v>38</v>
      </c>
      <c r="F663" s="66" t="s">
        <v>887</v>
      </c>
      <c r="G663" s="28">
        <f>SUM(I663:K663)-H663</f>
        <v>624552.41</v>
      </c>
      <c r="H663" s="28"/>
      <c r="I663" s="28"/>
      <c r="J663" s="8">
        <f>SUM(Q663)</f>
        <v>624552.41</v>
      </c>
      <c r="K663" s="9">
        <f>SUM(S663+U663+W663+Y663+AA663)</f>
        <v>0</v>
      </c>
      <c r="L663" s="28">
        <f>SUM(N663:P663)-M663</f>
        <v>617172.71</v>
      </c>
      <c r="M663" s="37"/>
      <c r="N663" s="28"/>
      <c r="O663" s="8">
        <f>SUM(R663)</f>
        <v>617172.71</v>
      </c>
      <c r="P663" s="9">
        <f>SUM(T663+V663+X663+Z663+AB663)</f>
        <v>0</v>
      </c>
      <c r="Q663" s="28">
        <v>624552.41</v>
      </c>
      <c r="R663" s="28">
        <v>617172.71</v>
      </c>
      <c r="S663" s="47"/>
      <c r="T663" s="47"/>
      <c r="U663" s="47"/>
      <c r="V663" s="47"/>
      <c r="W663" s="47"/>
      <c r="X663" s="47"/>
      <c r="Y663" s="47"/>
      <c r="Z663" s="47"/>
      <c r="AA663" s="47"/>
      <c r="AB663" s="47"/>
    </row>
    <row r="664" spans="1:28" s="4" customFormat="1" ht="31.5" outlineLevel="1">
      <c r="A664" s="12" t="s">
        <v>443</v>
      </c>
      <c r="B664" s="242" t="s">
        <v>180</v>
      </c>
      <c r="C664" s="242" t="s">
        <v>472</v>
      </c>
      <c r="D664" s="242" t="s">
        <v>28</v>
      </c>
      <c r="E664" s="242" t="s">
        <v>56</v>
      </c>
      <c r="F664" s="66" t="s">
        <v>887</v>
      </c>
      <c r="G664" s="26">
        <f>SUM(I664:K664)-H664</f>
        <v>7219887.5300000003</v>
      </c>
      <c r="H664" s="26"/>
      <c r="I664" s="26"/>
      <c r="J664" s="10">
        <f>SUM(Q664)</f>
        <v>7219887.5300000003</v>
      </c>
      <c r="K664" s="11">
        <f>SUM(S664+U664+W664+Y664+AA664)</f>
        <v>0</v>
      </c>
      <c r="L664" s="26">
        <f>SUM(N664:P664)-M664</f>
        <v>7219887.5300000003</v>
      </c>
      <c r="M664" s="55"/>
      <c r="N664" s="26"/>
      <c r="O664" s="10">
        <f>SUM(R664)</f>
        <v>7219887.5300000003</v>
      </c>
      <c r="P664" s="11">
        <f>SUM(T664+V664+X664+Z664+AB664)</f>
        <v>0</v>
      </c>
      <c r="Q664" s="26">
        <v>7219887.5300000003</v>
      </c>
      <c r="R664" s="26">
        <v>7219887.5300000003</v>
      </c>
      <c r="S664" s="107"/>
      <c r="T664" s="107"/>
      <c r="U664" s="107"/>
      <c r="V664" s="107"/>
      <c r="W664" s="107"/>
      <c r="X664" s="107"/>
      <c r="Y664" s="107"/>
      <c r="Z664" s="107"/>
      <c r="AA664" s="107"/>
      <c r="AB664" s="107"/>
    </row>
    <row r="665" spans="1:28" s="225" customFormat="1" outlineLevel="1">
      <c r="A665" s="217" t="s">
        <v>804</v>
      </c>
      <c r="B665" s="244"/>
      <c r="C665" s="244"/>
      <c r="D665" s="244"/>
      <c r="E665" s="244"/>
      <c r="F665" s="241"/>
      <c r="G665" s="26">
        <f t="shared" ref="G665:G667" si="473">SUM(I665:K665)-H665</f>
        <v>7577144.6100000003</v>
      </c>
      <c r="H665" s="26"/>
      <c r="I665" s="26"/>
      <c r="J665" s="10">
        <f t="shared" ref="J665:J667" si="474">SUM(Q665)</f>
        <v>7577144.6100000003</v>
      </c>
      <c r="K665" s="11">
        <f t="shared" ref="K665:K667" si="475">SUM(S665+U665+W665+Y665+AA665)</f>
        <v>0</v>
      </c>
      <c r="L665" s="26">
        <f t="shared" ref="L665:L667" si="476">SUM(N665:P665)-M665</f>
        <v>7577144.6100000003</v>
      </c>
      <c r="M665" s="55"/>
      <c r="N665" s="26"/>
      <c r="O665" s="10">
        <f t="shared" ref="O665:O667" si="477">SUM(R665)</f>
        <v>7577144.6100000003</v>
      </c>
      <c r="P665" s="11">
        <f t="shared" ref="P665:P667" si="478">SUM(T665+V665+X665+Z665+AB665)</f>
        <v>0</v>
      </c>
      <c r="Q665" s="77">
        <v>7577144.6100000003</v>
      </c>
      <c r="R665" s="77">
        <v>7577144.6100000003</v>
      </c>
      <c r="S665" s="77"/>
      <c r="T665" s="77"/>
      <c r="U665" s="77"/>
      <c r="V665" s="77"/>
      <c r="W665" s="77"/>
      <c r="X665" s="77"/>
      <c r="Y665" s="77"/>
      <c r="Z665" s="77"/>
      <c r="AA665" s="77"/>
      <c r="AB665" s="77"/>
    </row>
    <row r="666" spans="1:28" s="225" customFormat="1" outlineLevel="1">
      <c r="A666" s="217" t="s">
        <v>805</v>
      </c>
      <c r="B666" s="244"/>
      <c r="C666" s="244"/>
      <c r="D666" s="244"/>
      <c r="E666" s="244"/>
      <c r="F666" s="241"/>
      <c r="G666" s="26">
        <f t="shared" si="473"/>
        <v>76536.820000000007</v>
      </c>
      <c r="H666" s="26"/>
      <c r="I666" s="26"/>
      <c r="J666" s="10">
        <f t="shared" si="474"/>
        <v>76536.820000000007</v>
      </c>
      <c r="K666" s="11">
        <f t="shared" si="475"/>
        <v>0</v>
      </c>
      <c r="L666" s="26">
        <f t="shared" si="476"/>
        <v>76536.820000000007</v>
      </c>
      <c r="M666" s="55"/>
      <c r="N666" s="26"/>
      <c r="O666" s="10">
        <f t="shared" si="477"/>
        <v>76536.820000000007</v>
      </c>
      <c r="P666" s="11">
        <f t="shared" si="478"/>
        <v>0</v>
      </c>
      <c r="Q666" s="77">
        <v>76536.820000000007</v>
      </c>
      <c r="R666" s="77">
        <v>76536.820000000007</v>
      </c>
      <c r="S666" s="77"/>
      <c r="T666" s="77"/>
      <c r="U666" s="77"/>
      <c r="V666" s="77"/>
      <c r="W666" s="77"/>
      <c r="X666" s="77"/>
      <c r="Y666" s="77"/>
      <c r="Z666" s="77"/>
      <c r="AA666" s="77"/>
      <c r="AB666" s="77"/>
    </row>
    <row r="667" spans="1:28" s="225" customFormat="1" outlineLevel="1">
      <c r="A667" s="217" t="s">
        <v>806</v>
      </c>
      <c r="B667" s="244"/>
      <c r="C667" s="244"/>
      <c r="D667" s="244"/>
      <c r="E667" s="244"/>
      <c r="F667" s="241"/>
      <c r="G667" s="28">
        <f t="shared" si="473"/>
        <v>190758.51</v>
      </c>
      <c r="H667" s="28"/>
      <c r="I667" s="28"/>
      <c r="J667" s="8">
        <f t="shared" si="474"/>
        <v>190758.51</v>
      </c>
      <c r="K667" s="9">
        <f t="shared" si="475"/>
        <v>0</v>
      </c>
      <c r="L667" s="28">
        <f t="shared" si="476"/>
        <v>183378.81</v>
      </c>
      <c r="M667" s="37"/>
      <c r="N667" s="28"/>
      <c r="O667" s="8">
        <f t="shared" si="477"/>
        <v>183378.81</v>
      </c>
      <c r="P667" s="9">
        <f t="shared" si="478"/>
        <v>0</v>
      </c>
      <c r="Q667" s="77">
        <v>190758.51</v>
      </c>
      <c r="R667" s="77">
        <v>183378.81</v>
      </c>
      <c r="S667" s="77"/>
      <c r="T667" s="77"/>
      <c r="U667" s="77"/>
      <c r="V667" s="77"/>
      <c r="W667" s="77"/>
      <c r="X667" s="77"/>
      <c r="Y667" s="77"/>
      <c r="Z667" s="77"/>
      <c r="AA667" s="77"/>
      <c r="AB667" s="77"/>
    </row>
    <row r="668" spans="1:28" s="7" customFormat="1" ht="204.75" outlineLevel="1">
      <c r="A668" s="14" t="s">
        <v>885</v>
      </c>
      <c r="B668" s="243" t="s">
        <v>180</v>
      </c>
      <c r="C668" s="243" t="s">
        <v>884</v>
      </c>
      <c r="D668" s="243" t="s">
        <v>2</v>
      </c>
      <c r="E668" s="243" t="s">
        <v>2</v>
      </c>
      <c r="F668" s="100"/>
      <c r="G668" s="71">
        <f>SUM(G669)</f>
        <v>1123262.5999999999</v>
      </c>
      <c r="H668" s="71">
        <f t="shared" ref="H668:AB669" si="479">SUM(H669)</f>
        <v>0</v>
      </c>
      <c r="I668" s="71">
        <f t="shared" si="479"/>
        <v>0</v>
      </c>
      <c r="J668" s="71">
        <f t="shared" si="479"/>
        <v>1123262.5999999999</v>
      </c>
      <c r="K668" s="71">
        <f t="shared" si="479"/>
        <v>0</v>
      </c>
      <c r="L668" s="71">
        <f t="shared" si="479"/>
        <v>731840.74</v>
      </c>
      <c r="M668" s="71">
        <f t="shared" si="479"/>
        <v>0</v>
      </c>
      <c r="N668" s="71">
        <f t="shared" si="479"/>
        <v>0</v>
      </c>
      <c r="O668" s="71">
        <f t="shared" si="479"/>
        <v>731840.74</v>
      </c>
      <c r="P668" s="71">
        <f t="shared" si="479"/>
        <v>0</v>
      </c>
      <c r="Q668" s="71">
        <f t="shared" si="479"/>
        <v>1123262.5999999999</v>
      </c>
      <c r="R668" s="71">
        <f t="shared" si="479"/>
        <v>731840.74</v>
      </c>
      <c r="S668" s="71">
        <f t="shared" si="479"/>
        <v>0</v>
      </c>
      <c r="T668" s="71">
        <f t="shared" si="479"/>
        <v>0</v>
      </c>
      <c r="U668" s="71">
        <f t="shared" si="479"/>
        <v>0</v>
      </c>
      <c r="V668" s="71">
        <f t="shared" si="479"/>
        <v>0</v>
      </c>
      <c r="W668" s="71">
        <f t="shared" si="479"/>
        <v>0</v>
      </c>
      <c r="X668" s="71">
        <f t="shared" si="479"/>
        <v>0</v>
      </c>
      <c r="Y668" s="71">
        <f t="shared" si="479"/>
        <v>0</v>
      </c>
      <c r="Z668" s="71">
        <f t="shared" si="479"/>
        <v>0</v>
      </c>
      <c r="AA668" s="71">
        <f t="shared" si="479"/>
        <v>0</v>
      </c>
      <c r="AB668" s="71">
        <f t="shared" si="479"/>
        <v>0</v>
      </c>
    </row>
    <row r="669" spans="1:28" s="4" customFormat="1" ht="47.25" outlineLevel="1">
      <c r="A669" s="12" t="s">
        <v>410</v>
      </c>
      <c r="B669" s="22" t="s">
        <v>180</v>
      </c>
      <c r="C669" s="320" t="s">
        <v>884</v>
      </c>
      <c r="D669" s="22" t="s">
        <v>26</v>
      </c>
      <c r="E669" s="22" t="s">
        <v>2</v>
      </c>
      <c r="F669" s="99"/>
      <c r="G669" s="67">
        <f>SUM(G670)</f>
        <v>1123262.5999999999</v>
      </c>
      <c r="H669" s="67">
        <f t="shared" si="479"/>
        <v>0</v>
      </c>
      <c r="I669" s="67">
        <f t="shared" si="479"/>
        <v>0</v>
      </c>
      <c r="J669" s="67">
        <f t="shared" si="479"/>
        <v>1123262.5999999999</v>
      </c>
      <c r="K669" s="67">
        <f t="shared" si="479"/>
        <v>0</v>
      </c>
      <c r="L669" s="67">
        <f t="shared" si="479"/>
        <v>731840.74</v>
      </c>
      <c r="M669" s="67">
        <f t="shared" si="479"/>
        <v>0</v>
      </c>
      <c r="N669" s="67">
        <f t="shared" si="479"/>
        <v>0</v>
      </c>
      <c r="O669" s="67">
        <f t="shared" si="479"/>
        <v>731840.74</v>
      </c>
      <c r="P669" s="67">
        <f t="shared" si="479"/>
        <v>0</v>
      </c>
      <c r="Q669" s="67">
        <f t="shared" si="479"/>
        <v>1123262.5999999999</v>
      </c>
      <c r="R669" s="67">
        <f t="shared" si="479"/>
        <v>731840.74</v>
      </c>
      <c r="S669" s="67">
        <f t="shared" si="479"/>
        <v>0</v>
      </c>
      <c r="T669" s="67">
        <f t="shared" si="479"/>
        <v>0</v>
      </c>
      <c r="U669" s="67">
        <f t="shared" si="479"/>
        <v>0</v>
      </c>
      <c r="V669" s="67">
        <f t="shared" si="479"/>
        <v>0</v>
      </c>
      <c r="W669" s="67">
        <f t="shared" si="479"/>
        <v>0</v>
      </c>
      <c r="X669" s="67">
        <f t="shared" si="479"/>
        <v>0</v>
      </c>
      <c r="Y669" s="67">
        <f t="shared" si="479"/>
        <v>0</v>
      </c>
      <c r="Z669" s="67">
        <f t="shared" si="479"/>
        <v>0</v>
      </c>
      <c r="AA669" s="67">
        <f t="shared" si="479"/>
        <v>0</v>
      </c>
      <c r="AB669" s="67">
        <f t="shared" si="479"/>
        <v>0</v>
      </c>
    </row>
    <row r="670" spans="1:28" s="4" customFormat="1" ht="31.5" outlineLevel="1">
      <c r="A670" s="12" t="s">
        <v>411</v>
      </c>
      <c r="B670" s="22" t="s">
        <v>180</v>
      </c>
      <c r="C670" s="320" t="s">
        <v>884</v>
      </c>
      <c r="D670" s="22" t="s">
        <v>28</v>
      </c>
      <c r="E670" s="22" t="s">
        <v>2</v>
      </c>
      <c r="F670" s="99"/>
      <c r="G670" s="67">
        <f>SUM(G671:G672)</f>
        <v>1123262.5999999999</v>
      </c>
      <c r="H670" s="67">
        <f t="shared" ref="H670:AB670" si="480">SUM(H671:H672)</f>
        <v>0</v>
      </c>
      <c r="I670" s="67">
        <f t="shared" si="480"/>
        <v>0</v>
      </c>
      <c r="J670" s="67">
        <f t="shared" si="480"/>
        <v>1123262.5999999999</v>
      </c>
      <c r="K670" s="67">
        <f t="shared" si="480"/>
        <v>0</v>
      </c>
      <c r="L670" s="67">
        <f t="shared" si="480"/>
        <v>731840.74</v>
      </c>
      <c r="M670" s="67">
        <f t="shared" si="480"/>
        <v>0</v>
      </c>
      <c r="N670" s="67">
        <f t="shared" si="480"/>
        <v>0</v>
      </c>
      <c r="O670" s="67">
        <f t="shared" si="480"/>
        <v>731840.74</v>
      </c>
      <c r="P670" s="67">
        <f t="shared" si="480"/>
        <v>0</v>
      </c>
      <c r="Q670" s="67">
        <f t="shared" si="480"/>
        <v>1123262.5999999999</v>
      </c>
      <c r="R670" s="67">
        <f t="shared" si="480"/>
        <v>731840.74</v>
      </c>
      <c r="S670" s="67">
        <f t="shared" si="480"/>
        <v>0</v>
      </c>
      <c r="T670" s="67">
        <f t="shared" si="480"/>
        <v>0</v>
      </c>
      <c r="U670" s="67">
        <f t="shared" si="480"/>
        <v>0</v>
      </c>
      <c r="V670" s="67">
        <f t="shared" si="480"/>
        <v>0</v>
      </c>
      <c r="W670" s="67">
        <f t="shared" si="480"/>
        <v>0</v>
      </c>
      <c r="X670" s="67">
        <f t="shared" si="480"/>
        <v>0</v>
      </c>
      <c r="Y670" s="67">
        <f t="shared" si="480"/>
        <v>0</v>
      </c>
      <c r="Z670" s="67">
        <f t="shared" si="480"/>
        <v>0</v>
      </c>
      <c r="AA670" s="67">
        <f t="shared" si="480"/>
        <v>0</v>
      </c>
      <c r="AB670" s="67">
        <f t="shared" si="480"/>
        <v>0</v>
      </c>
    </row>
    <row r="671" spans="1:28" s="4" customFormat="1" outlineLevel="1">
      <c r="A671" s="12" t="s">
        <v>424</v>
      </c>
      <c r="B671" s="22" t="s">
        <v>180</v>
      </c>
      <c r="C671" s="320" t="s">
        <v>884</v>
      </c>
      <c r="D671" s="22" t="s">
        <v>28</v>
      </c>
      <c r="E671" s="22" t="s">
        <v>38</v>
      </c>
      <c r="F671" s="66"/>
      <c r="G671" s="28">
        <f>SUM(I671:K671)-H671</f>
        <v>23534.18</v>
      </c>
      <c r="H671" s="28"/>
      <c r="I671" s="28"/>
      <c r="J671" s="8">
        <f>SUM(Q671)</f>
        <v>23534.18</v>
      </c>
      <c r="K671" s="9">
        <f>SUM(S671+U671+W671+Y671+AA671)</f>
        <v>0</v>
      </c>
      <c r="L671" s="28">
        <f>SUM(N671:P671)-M671</f>
        <v>15333.26</v>
      </c>
      <c r="M671" s="37"/>
      <c r="N671" s="28"/>
      <c r="O671" s="8">
        <f>SUM(R671)</f>
        <v>15333.26</v>
      </c>
      <c r="P671" s="9">
        <f>SUM(T671+V671+X671+Z671+AB671)</f>
        <v>0</v>
      </c>
      <c r="Q671" s="28">
        <v>23534.18</v>
      </c>
      <c r="R671" s="28">
        <v>15333.26</v>
      </c>
      <c r="S671" s="47"/>
      <c r="T671" s="47"/>
      <c r="U671" s="47"/>
      <c r="V671" s="47"/>
      <c r="W671" s="47"/>
      <c r="X671" s="47"/>
      <c r="Y671" s="47"/>
      <c r="Z671" s="47"/>
      <c r="AA671" s="47"/>
      <c r="AB671" s="47"/>
    </row>
    <row r="672" spans="1:28" s="4" customFormat="1" ht="31.5" outlineLevel="1">
      <c r="A672" s="2" t="s">
        <v>443</v>
      </c>
      <c r="B672" s="23" t="s">
        <v>180</v>
      </c>
      <c r="C672" s="66" t="s">
        <v>884</v>
      </c>
      <c r="D672" s="23" t="s">
        <v>28</v>
      </c>
      <c r="E672" s="23" t="s">
        <v>56</v>
      </c>
      <c r="F672" s="66" t="s">
        <v>886</v>
      </c>
      <c r="G672" s="28">
        <f>SUM(I672:K672)-H672</f>
        <v>1099728.42</v>
      </c>
      <c r="H672" s="28"/>
      <c r="I672" s="28"/>
      <c r="J672" s="8">
        <f>SUM(Q672)</f>
        <v>1099728.42</v>
      </c>
      <c r="K672" s="9">
        <f>SUM(S672+U672+W672+Y672+AA672)</f>
        <v>0</v>
      </c>
      <c r="L672" s="28">
        <f>SUM(N672:P672)-M672</f>
        <v>716507.48</v>
      </c>
      <c r="M672" s="37"/>
      <c r="N672" s="28"/>
      <c r="O672" s="8">
        <f>SUM(R672)</f>
        <v>716507.48</v>
      </c>
      <c r="P672" s="9">
        <f>SUM(T672+V672+X672+Z672+AB672)</f>
        <v>0</v>
      </c>
      <c r="Q672" s="28">
        <v>1099728.42</v>
      </c>
      <c r="R672" s="28">
        <v>716507.48</v>
      </c>
      <c r="S672" s="47"/>
      <c r="T672" s="47"/>
      <c r="U672" s="47"/>
      <c r="V672" s="47"/>
      <c r="W672" s="47"/>
      <c r="X672" s="47"/>
      <c r="Y672" s="47"/>
      <c r="Z672" s="47"/>
      <c r="AA672" s="47"/>
      <c r="AB672" s="47"/>
    </row>
    <row r="673" spans="1:28" s="225" customFormat="1" outlineLevel="1">
      <c r="A673" s="217" t="s">
        <v>804</v>
      </c>
      <c r="B673" s="228"/>
      <c r="C673" s="228"/>
      <c r="D673" s="228"/>
      <c r="E673" s="240"/>
      <c r="F673" s="241"/>
      <c r="G673" s="77">
        <f t="shared" ref="G673:G676" si="481">SUM(I673:K673)-H673</f>
        <v>0</v>
      </c>
      <c r="H673" s="77"/>
      <c r="I673" s="77"/>
      <c r="J673" s="221">
        <f t="shared" ref="J673:J676" si="482">SUM(Q673)</f>
        <v>0</v>
      </c>
      <c r="K673" s="222">
        <f t="shared" ref="K673:K676" si="483">SUM(S673+U673+W673+Y673+AA673)</f>
        <v>0</v>
      </c>
      <c r="L673" s="77">
        <f t="shared" ref="L673:L676" si="484">SUM(N673:P673)-M673</f>
        <v>0</v>
      </c>
      <c r="M673" s="224"/>
      <c r="N673" s="77"/>
      <c r="O673" s="221">
        <f t="shared" ref="O673:O676" si="485">SUM(R673)</f>
        <v>0</v>
      </c>
      <c r="P673" s="222">
        <f t="shared" ref="P673:P676" si="486">SUM(T673+V673+X673+Z673+AB673)</f>
        <v>0</v>
      </c>
      <c r="Q673" s="77"/>
      <c r="R673" s="77"/>
      <c r="S673" s="77"/>
      <c r="T673" s="77"/>
      <c r="U673" s="77"/>
      <c r="V673" s="77"/>
      <c r="W673" s="77"/>
      <c r="X673" s="77"/>
      <c r="Y673" s="77"/>
      <c r="Z673" s="77"/>
      <c r="AA673" s="77"/>
      <c r="AB673" s="77"/>
    </row>
    <row r="674" spans="1:28" s="225" customFormat="1" outlineLevel="1">
      <c r="A674" s="217" t="s">
        <v>805</v>
      </c>
      <c r="B674" s="228"/>
      <c r="C674" s="228"/>
      <c r="D674" s="228"/>
      <c r="E674" s="240"/>
      <c r="F674" s="241"/>
      <c r="G674" s="77">
        <f t="shared" si="481"/>
        <v>934769.15</v>
      </c>
      <c r="H674" s="77"/>
      <c r="I674" s="77"/>
      <c r="J674" s="221">
        <f t="shared" si="482"/>
        <v>934769.15</v>
      </c>
      <c r="K674" s="222">
        <f t="shared" si="483"/>
        <v>0</v>
      </c>
      <c r="L674" s="77">
        <f t="shared" si="484"/>
        <v>609031.35</v>
      </c>
      <c r="M674" s="224"/>
      <c r="N674" s="77"/>
      <c r="O674" s="221">
        <f t="shared" si="485"/>
        <v>609031.35</v>
      </c>
      <c r="P674" s="222">
        <f t="shared" si="486"/>
        <v>0</v>
      </c>
      <c r="Q674" s="77">
        <v>934769.15</v>
      </c>
      <c r="R674" s="77">
        <v>609031.35</v>
      </c>
      <c r="S674" s="77"/>
      <c r="T674" s="77"/>
      <c r="U674" s="77"/>
      <c r="V674" s="77"/>
      <c r="W674" s="77"/>
      <c r="X674" s="77"/>
      <c r="Y674" s="77"/>
      <c r="Z674" s="77"/>
      <c r="AA674" s="77"/>
      <c r="AB674" s="77"/>
    </row>
    <row r="675" spans="1:28" s="225" customFormat="1" outlineLevel="1">
      <c r="A675" s="217" t="s">
        <v>806</v>
      </c>
      <c r="B675" s="228"/>
      <c r="C675" s="228"/>
      <c r="D675" s="228"/>
      <c r="E675" s="240"/>
      <c r="F675" s="241"/>
      <c r="G675" s="77">
        <f t="shared" si="481"/>
        <v>155501.59</v>
      </c>
      <c r="H675" s="77"/>
      <c r="I675" s="77"/>
      <c r="J675" s="221">
        <f t="shared" si="482"/>
        <v>155501.59</v>
      </c>
      <c r="K675" s="222">
        <f t="shared" si="483"/>
        <v>0</v>
      </c>
      <c r="L675" s="77">
        <f t="shared" si="484"/>
        <v>101314.16</v>
      </c>
      <c r="M675" s="224"/>
      <c r="N675" s="77"/>
      <c r="O675" s="221">
        <f t="shared" si="485"/>
        <v>101314.16</v>
      </c>
      <c r="P675" s="222">
        <f t="shared" si="486"/>
        <v>0</v>
      </c>
      <c r="Q675" s="77">
        <v>155501.59</v>
      </c>
      <c r="R675" s="77">
        <v>101314.16</v>
      </c>
      <c r="S675" s="77"/>
      <c r="T675" s="77"/>
      <c r="U675" s="77"/>
      <c r="V675" s="77"/>
      <c r="W675" s="77"/>
      <c r="X675" s="77"/>
      <c r="Y675" s="77"/>
      <c r="Z675" s="77"/>
      <c r="AA675" s="77"/>
      <c r="AB675" s="77"/>
    </row>
    <row r="676" spans="1:28" s="225" customFormat="1" outlineLevel="1">
      <c r="A676" s="301" t="s">
        <v>855</v>
      </c>
      <c r="B676" s="228"/>
      <c r="C676" s="228"/>
      <c r="D676" s="228"/>
      <c r="E676" s="240"/>
      <c r="F676" s="241"/>
      <c r="G676" s="77">
        <f t="shared" si="481"/>
        <v>32991.86</v>
      </c>
      <c r="H676" s="77"/>
      <c r="I676" s="77"/>
      <c r="J676" s="221">
        <f t="shared" si="482"/>
        <v>32991.86</v>
      </c>
      <c r="K676" s="222">
        <f t="shared" si="483"/>
        <v>0</v>
      </c>
      <c r="L676" s="77">
        <f t="shared" si="484"/>
        <v>21495.23</v>
      </c>
      <c r="M676" s="224"/>
      <c r="N676" s="77"/>
      <c r="O676" s="221">
        <f t="shared" si="485"/>
        <v>21495.23</v>
      </c>
      <c r="P676" s="222">
        <f t="shared" si="486"/>
        <v>0</v>
      </c>
      <c r="Q676" s="77">
        <v>32991.86</v>
      </c>
      <c r="R676" s="77">
        <v>21495.23</v>
      </c>
      <c r="S676" s="77"/>
      <c r="T676" s="77"/>
      <c r="U676" s="77"/>
      <c r="V676" s="77"/>
      <c r="W676" s="77"/>
      <c r="X676" s="77"/>
      <c r="Y676" s="77"/>
      <c r="Z676" s="77"/>
      <c r="AA676" s="77"/>
      <c r="AB676" s="77"/>
    </row>
    <row r="677" spans="1:28" s="4" customFormat="1" ht="220.5" outlineLevel="1">
      <c r="A677" s="6" t="s">
        <v>889</v>
      </c>
      <c r="B677" s="243" t="s">
        <v>180</v>
      </c>
      <c r="C677" s="243" t="s">
        <v>888</v>
      </c>
      <c r="D677" s="243" t="s">
        <v>2</v>
      </c>
      <c r="E677" s="243" t="s">
        <v>2</v>
      </c>
      <c r="F677" s="104"/>
      <c r="G677" s="51">
        <f>SUM(G678)</f>
        <v>761612.14</v>
      </c>
      <c r="H677" s="51">
        <f t="shared" ref="H677:AB678" si="487">SUM(H678)</f>
        <v>0</v>
      </c>
      <c r="I677" s="51">
        <f t="shared" si="487"/>
        <v>0</v>
      </c>
      <c r="J677" s="51">
        <f t="shared" si="487"/>
        <v>761612.14</v>
      </c>
      <c r="K677" s="51">
        <f t="shared" si="487"/>
        <v>0</v>
      </c>
      <c r="L677" s="51">
        <f t="shared" si="487"/>
        <v>754860.61</v>
      </c>
      <c r="M677" s="51">
        <f t="shared" si="487"/>
        <v>0</v>
      </c>
      <c r="N677" s="51">
        <f t="shared" si="487"/>
        <v>0</v>
      </c>
      <c r="O677" s="51">
        <f t="shared" si="487"/>
        <v>754860.61</v>
      </c>
      <c r="P677" s="51">
        <f t="shared" si="487"/>
        <v>0</v>
      </c>
      <c r="Q677" s="51">
        <f t="shared" si="487"/>
        <v>761612.14</v>
      </c>
      <c r="R677" s="51">
        <f t="shared" si="487"/>
        <v>754860.61</v>
      </c>
      <c r="S677" s="51">
        <f t="shared" si="487"/>
        <v>0</v>
      </c>
      <c r="T677" s="51">
        <f t="shared" si="487"/>
        <v>0</v>
      </c>
      <c r="U677" s="51">
        <f t="shared" si="487"/>
        <v>0</v>
      </c>
      <c r="V677" s="51">
        <f t="shared" si="487"/>
        <v>0</v>
      </c>
      <c r="W677" s="51">
        <f t="shared" si="487"/>
        <v>0</v>
      </c>
      <c r="X677" s="51">
        <f t="shared" si="487"/>
        <v>0</v>
      </c>
      <c r="Y677" s="51">
        <f t="shared" si="487"/>
        <v>0</v>
      </c>
      <c r="Z677" s="51">
        <f t="shared" si="487"/>
        <v>0</v>
      </c>
      <c r="AA677" s="51">
        <f t="shared" si="487"/>
        <v>0</v>
      </c>
      <c r="AB677" s="51">
        <f t="shared" si="487"/>
        <v>0</v>
      </c>
    </row>
    <row r="678" spans="1:28" s="4" customFormat="1" ht="47.25" outlineLevel="1">
      <c r="A678" s="12" t="s">
        <v>410</v>
      </c>
      <c r="B678" s="22" t="s">
        <v>180</v>
      </c>
      <c r="C678" s="320" t="s">
        <v>888</v>
      </c>
      <c r="D678" s="22" t="s">
        <v>26</v>
      </c>
      <c r="E678" s="22" t="s">
        <v>2</v>
      </c>
      <c r="F678" s="104"/>
      <c r="G678" s="28">
        <f>SUM(G679)</f>
        <v>761612.14</v>
      </c>
      <c r="H678" s="28">
        <f t="shared" si="487"/>
        <v>0</v>
      </c>
      <c r="I678" s="28">
        <f t="shared" si="487"/>
        <v>0</v>
      </c>
      <c r="J678" s="28">
        <f t="shared" si="487"/>
        <v>761612.14</v>
      </c>
      <c r="K678" s="28">
        <f t="shared" si="487"/>
        <v>0</v>
      </c>
      <c r="L678" s="28">
        <f t="shared" si="487"/>
        <v>754860.61</v>
      </c>
      <c r="M678" s="28">
        <f t="shared" si="487"/>
        <v>0</v>
      </c>
      <c r="N678" s="28">
        <f t="shared" si="487"/>
        <v>0</v>
      </c>
      <c r="O678" s="28">
        <f t="shared" si="487"/>
        <v>754860.61</v>
      </c>
      <c r="P678" s="28">
        <f t="shared" si="487"/>
        <v>0</v>
      </c>
      <c r="Q678" s="28">
        <f t="shared" si="487"/>
        <v>761612.14</v>
      </c>
      <c r="R678" s="28">
        <f t="shared" si="487"/>
        <v>754860.61</v>
      </c>
      <c r="S678" s="28">
        <f t="shared" si="487"/>
        <v>0</v>
      </c>
      <c r="T678" s="28">
        <f t="shared" si="487"/>
        <v>0</v>
      </c>
      <c r="U678" s="28">
        <f t="shared" si="487"/>
        <v>0</v>
      </c>
      <c r="V678" s="28">
        <f t="shared" si="487"/>
        <v>0</v>
      </c>
      <c r="W678" s="28">
        <f t="shared" si="487"/>
        <v>0</v>
      </c>
      <c r="X678" s="28">
        <f t="shared" si="487"/>
        <v>0</v>
      </c>
      <c r="Y678" s="28">
        <f t="shared" si="487"/>
        <v>0</v>
      </c>
      <c r="Z678" s="28">
        <f t="shared" si="487"/>
        <v>0</v>
      </c>
      <c r="AA678" s="28">
        <f t="shared" si="487"/>
        <v>0</v>
      </c>
      <c r="AB678" s="28">
        <f t="shared" si="487"/>
        <v>0</v>
      </c>
    </row>
    <row r="679" spans="1:28" s="4" customFormat="1" ht="31.5" outlineLevel="1">
      <c r="A679" s="12" t="s">
        <v>411</v>
      </c>
      <c r="B679" s="22" t="s">
        <v>180</v>
      </c>
      <c r="C679" s="320" t="s">
        <v>888</v>
      </c>
      <c r="D679" s="22" t="s">
        <v>28</v>
      </c>
      <c r="E679" s="22" t="s">
        <v>2</v>
      </c>
      <c r="F679" s="322"/>
      <c r="G679" s="28">
        <f>SUM(G680:G681)</f>
        <v>761612.14</v>
      </c>
      <c r="H679" s="28">
        <f t="shared" ref="H679:AB679" si="488">SUM(H680:H681)</f>
        <v>0</v>
      </c>
      <c r="I679" s="28">
        <f t="shared" si="488"/>
        <v>0</v>
      </c>
      <c r="J679" s="28">
        <f t="shared" si="488"/>
        <v>761612.14</v>
      </c>
      <c r="K679" s="28">
        <f t="shared" si="488"/>
        <v>0</v>
      </c>
      <c r="L679" s="28">
        <f t="shared" si="488"/>
        <v>754860.61</v>
      </c>
      <c r="M679" s="28">
        <f t="shared" si="488"/>
        <v>0</v>
      </c>
      <c r="N679" s="28">
        <f t="shared" si="488"/>
        <v>0</v>
      </c>
      <c r="O679" s="28">
        <f t="shared" si="488"/>
        <v>754860.61</v>
      </c>
      <c r="P679" s="28">
        <f t="shared" si="488"/>
        <v>0</v>
      </c>
      <c r="Q679" s="28">
        <f t="shared" si="488"/>
        <v>761612.14</v>
      </c>
      <c r="R679" s="28">
        <f t="shared" si="488"/>
        <v>754860.61</v>
      </c>
      <c r="S679" s="28">
        <f t="shared" si="488"/>
        <v>0</v>
      </c>
      <c r="T679" s="28">
        <f t="shared" si="488"/>
        <v>0</v>
      </c>
      <c r="U679" s="28">
        <f t="shared" si="488"/>
        <v>0</v>
      </c>
      <c r="V679" s="28">
        <f t="shared" si="488"/>
        <v>0</v>
      </c>
      <c r="W679" s="28">
        <f t="shared" si="488"/>
        <v>0</v>
      </c>
      <c r="X679" s="28">
        <f t="shared" si="488"/>
        <v>0</v>
      </c>
      <c r="Y679" s="28">
        <f t="shared" si="488"/>
        <v>0</v>
      </c>
      <c r="Z679" s="28">
        <f t="shared" si="488"/>
        <v>0</v>
      </c>
      <c r="AA679" s="28">
        <f t="shared" si="488"/>
        <v>0</v>
      </c>
      <c r="AB679" s="28">
        <f t="shared" si="488"/>
        <v>0</v>
      </c>
    </row>
    <row r="680" spans="1:28" s="4" customFormat="1" outlineLevel="1">
      <c r="A680" s="12" t="s">
        <v>424</v>
      </c>
      <c r="B680" s="22" t="s">
        <v>180</v>
      </c>
      <c r="C680" s="320" t="s">
        <v>888</v>
      </c>
      <c r="D680" s="22" t="s">
        <v>28</v>
      </c>
      <c r="E680" s="86" t="s">
        <v>38</v>
      </c>
      <c r="F680" s="323"/>
      <c r="G680" s="28">
        <f>SUM(I680:K680)-H680</f>
        <v>19068.52</v>
      </c>
      <c r="H680" s="28"/>
      <c r="I680" s="28"/>
      <c r="J680" s="8">
        <f>SUM(Q680)</f>
        <v>19068.52</v>
      </c>
      <c r="K680" s="9">
        <f>SUM(S680+U680+W680+Y680+AA680)</f>
        <v>0</v>
      </c>
      <c r="L680" s="28">
        <f>SUM(N680:P680)-M680</f>
        <v>18913.830000000002</v>
      </c>
      <c r="M680" s="37"/>
      <c r="N680" s="28"/>
      <c r="O680" s="8">
        <f>SUM(R680)</f>
        <v>18913.830000000002</v>
      </c>
      <c r="P680" s="9">
        <f>SUM(T680+V680+X680+Z680+AB680)</f>
        <v>0</v>
      </c>
      <c r="Q680" s="28">
        <v>19068.52</v>
      </c>
      <c r="R680" s="28">
        <v>18913.830000000002</v>
      </c>
      <c r="S680" s="47"/>
      <c r="T680" s="47"/>
      <c r="U680" s="47"/>
      <c r="V680" s="47"/>
      <c r="W680" s="47"/>
      <c r="X680" s="47"/>
      <c r="Y680" s="47"/>
      <c r="Z680" s="47"/>
      <c r="AA680" s="47"/>
      <c r="AB680" s="47"/>
    </row>
    <row r="681" spans="1:28" s="4" customFormat="1" ht="31.5" outlineLevel="1">
      <c r="A681" s="2" t="s">
        <v>443</v>
      </c>
      <c r="B681" s="23" t="s">
        <v>180</v>
      </c>
      <c r="C681" s="320" t="s">
        <v>888</v>
      </c>
      <c r="D681" s="23" t="s">
        <v>28</v>
      </c>
      <c r="E681" s="75" t="s">
        <v>56</v>
      </c>
      <c r="F681" s="64" t="s">
        <v>890</v>
      </c>
      <c r="G681" s="28">
        <f>SUM(I681:K681)-H681</f>
        <v>742543.62</v>
      </c>
      <c r="H681" s="28"/>
      <c r="I681" s="28"/>
      <c r="J681" s="8">
        <f>SUM(Q681)</f>
        <v>742543.62</v>
      </c>
      <c r="K681" s="9">
        <f>SUM(S681+U681+W681+Y681+AA681)</f>
        <v>0</v>
      </c>
      <c r="L681" s="28">
        <f>SUM(N681:P681)-M681</f>
        <v>735946.78</v>
      </c>
      <c r="M681" s="37"/>
      <c r="N681" s="28"/>
      <c r="O681" s="8">
        <f>SUM(R681)</f>
        <v>735946.78</v>
      </c>
      <c r="P681" s="9">
        <f>SUM(T681+V681+X681+Z681+AB681)</f>
        <v>0</v>
      </c>
      <c r="Q681" s="28">
        <v>742543.62</v>
      </c>
      <c r="R681" s="28">
        <v>735946.78</v>
      </c>
      <c r="S681" s="47"/>
      <c r="T681" s="47"/>
      <c r="U681" s="47"/>
      <c r="V681" s="47"/>
      <c r="W681" s="47"/>
      <c r="X681" s="47"/>
      <c r="Y681" s="47"/>
      <c r="Z681" s="47"/>
      <c r="AA681" s="47"/>
      <c r="AB681" s="47"/>
    </row>
    <row r="682" spans="1:28" s="225" customFormat="1" outlineLevel="1">
      <c r="A682" s="217" t="s">
        <v>804</v>
      </c>
      <c r="B682" s="228"/>
      <c r="C682" s="228"/>
      <c r="D682" s="228"/>
      <c r="E682" s="240"/>
      <c r="F682" s="241"/>
      <c r="G682" s="77">
        <f t="shared" ref="G682:G685" si="489">SUM(I682:K682)-H682</f>
        <v>0</v>
      </c>
      <c r="H682" s="77"/>
      <c r="I682" s="77"/>
      <c r="J682" s="221">
        <f t="shared" ref="J682:J685" si="490">SUM(Q682)</f>
        <v>0</v>
      </c>
      <c r="K682" s="222">
        <f t="shared" ref="K682:K685" si="491">SUM(S682+U682+W682+Y682+AA682)</f>
        <v>0</v>
      </c>
      <c r="L682" s="77">
        <f t="shared" ref="L682:L685" si="492">SUM(N682:P682)-M682</f>
        <v>0</v>
      </c>
      <c r="M682" s="224"/>
      <c r="N682" s="77"/>
      <c r="O682" s="221">
        <f t="shared" ref="O682:O685" si="493">SUM(R682)</f>
        <v>0</v>
      </c>
      <c r="P682" s="222">
        <f t="shared" ref="P682:P685" si="494">SUM(T682+V682+X682+Z682+AB682)</f>
        <v>0</v>
      </c>
      <c r="Q682" s="77"/>
      <c r="R682" s="77"/>
      <c r="S682" s="77"/>
      <c r="T682" s="77"/>
      <c r="U682" s="77"/>
      <c r="V682" s="77"/>
      <c r="W682" s="77"/>
      <c r="X682" s="77"/>
      <c r="Y682" s="77"/>
      <c r="Z682" s="77"/>
      <c r="AA682" s="77"/>
      <c r="AB682" s="77"/>
    </row>
    <row r="683" spans="1:28" s="225" customFormat="1" outlineLevel="1">
      <c r="A683" s="217" t="s">
        <v>805</v>
      </c>
      <c r="B683" s="228"/>
      <c r="C683" s="228"/>
      <c r="D683" s="228"/>
      <c r="E683" s="240"/>
      <c r="F683" s="241"/>
      <c r="G683" s="77">
        <f t="shared" si="489"/>
        <v>631162.06999999995</v>
      </c>
      <c r="H683" s="77"/>
      <c r="I683" s="77"/>
      <c r="J683" s="221">
        <f t="shared" si="490"/>
        <v>631162.06999999995</v>
      </c>
      <c r="K683" s="222">
        <f t="shared" si="491"/>
        <v>0</v>
      </c>
      <c r="L683" s="77">
        <f t="shared" si="492"/>
        <v>625554.76</v>
      </c>
      <c r="M683" s="224"/>
      <c r="N683" s="77"/>
      <c r="O683" s="221">
        <f t="shared" si="493"/>
        <v>625554.76</v>
      </c>
      <c r="P683" s="222">
        <f t="shared" si="494"/>
        <v>0</v>
      </c>
      <c r="Q683" s="77">
        <v>631162.06999999995</v>
      </c>
      <c r="R683" s="77">
        <v>625554.76</v>
      </c>
      <c r="S683" s="77"/>
      <c r="T683" s="77"/>
      <c r="U683" s="77"/>
      <c r="V683" s="77"/>
      <c r="W683" s="77"/>
      <c r="X683" s="77"/>
      <c r="Y683" s="77"/>
      <c r="Z683" s="77"/>
      <c r="AA683" s="77"/>
      <c r="AB683" s="77"/>
    </row>
    <row r="684" spans="1:28" s="225" customFormat="1" outlineLevel="1">
      <c r="A684" s="217" t="s">
        <v>806</v>
      </c>
      <c r="B684" s="228"/>
      <c r="C684" s="228"/>
      <c r="D684" s="228"/>
      <c r="E684" s="240"/>
      <c r="F684" s="241"/>
      <c r="G684" s="77">
        <f t="shared" si="489"/>
        <v>108173.75999999999</v>
      </c>
      <c r="H684" s="77"/>
      <c r="I684" s="77"/>
      <c r="J684" s="221">
        <f t="shared" si="490"/>
        <v>108173.75999999999</v>
      </c>
      <c r="K684" s="222">
        <f t="shared" si="491"/>
        <v>0</v>
      </c>
      <c r="L684" s="77">
        <f t="shared" si="492"/>
        <v>107227.44</v>
      </c>
      <c r="M684" s="224"/>
      <c r="N684" s="77"/>
      <c r="O684" s="221">
        <f t="shared" si="493"/>
        <v>107227.44</v>
      </c>
      <c r="P684" s="222">
        <f t="shared" si="494"/>
        <v>0</v>
      </c>
      <c r="Q684" s="77">
        <v>108173.75999999999</v>
      </c>
      <c r="R684" s="77">
        <v>107227.44</v>
      </c>
      <c r="S684" s="77"/>
      <c r="T684" s="77"/>
      <c r="U684" s="77"/>
      <c r="V684" s="77"/>
      <c r="W684" s="77"/>
      <c r="X684" s="77"/>
      <c r="Y684" s="77"/>
      <c r="Z684" s="77"/>
      <c r="AA684" s="77"/>
      <c r="AB684" s="77"/>
    </row>
    <row r="685" spans="1:28" s="225" customFormat="1" outlineLevel="1">
      <c r="A685" s="301" t="s">
        <v>855</v>
      </c>
      <c r="B685" s="228"/>
      <c r="C685" s="228"/>
      <c r="D685" s="228"/>
      <c r="E685" s="240"/>
      <c r="F685" s="241"/>
      <c r="G685" s="77">
        <f t="shared" si="489"/>
        <v>22276.31</v>
      </c>
      <c r="H685" s="77"/>
      <c r="I685" s="77"/>
      <c r="J685" s="221">
        <f t="shared" si="490"/>
        <v>22276.31</v>
      </c>
      <c r="K685" s="222">
        <f t="shared" si="491"/>
        <v>0</v>
      </c>
      <c r="L685" s="77">
        <f t="shared" si="492"/>
        <v>22078.41</v>
      </c>
      <c r="M685" s="224"/>
      <c r="N685" s="77"/>
      <c r="O685" s="221">
        <f t="shared" si="493"/>
        <v>22078.41</v>
      </c>
      <c r="P685" s="222">
        <f t="shared" si="494"/>
        <v>0</v>
      </c>
      <c r="Q685" s="77">
        <v>22276.31</v>
      </c>
      <c r="R685" s="77">
        <v>22078.41</v>
      </c>
      <c r="S685" s="77"/>
      <c r="T685" s="77"/>
      <c r="U685" s="77"/>
      <c r="V685" s="77"/>
      <c r="W685" s="77"/>
      <c r="X685" s="77"/>
      <c r="Y685" s="77"/>
      <c r="Z685" s="77"/>
      <c r="AA685" s="77"/>
      <c r="AB685" s="77"/>
    </row>
    <row r="686" spans="1:28" s="4" customFormat="1" ht="204.75" outlineLevel="1">
      <c r="A686" s="6" t="s">
        <v>892</v>
      </c>
      <c r="B686" s="243" t="s">
        <v>180</v>
      </c>
      <c r="C686" s="243" t="s">
        <v>891</v>
      </c>
      <c r="D686" s="243" t="s">
        <v>2</v>
      </c>
      <c r="E686" s="243" t="s">
        <v>2</v>
      </c>
      <c r="F686" s="104"/>
      <c r="G686" s="51">
        <f>SUM(G687)</f>
        <v>551346.47</v>
      </c>
      <c r="H686" s="51">
        <f t="shared" ref="H686:AB687" si="495">SUM(H687)</f>
        <v>0</v>
      </c>
      <c r="I686" s="51">
        <f t="shared" si="495"/>
        <v>0</v>
      </c>
      <c r="J686" s="51">
        <f t="shared" si="495"/>
        <v>551346.47</v>
      </c>
      <c r="K686" s="51">
        <f t="shared" si="495"/>
        <v>0</v>
      </c>
      <c r="L686" s="51">
        <f t="shared" si="495"/>
        <v>551346.47</v>
      </c>
      <c r="M686" s="51">
        <f t="shared" si="495"/>
        <v>0</v>
      </c>
      <c r="N686" s="51">
        <f t="shared" si="495"/>
        <v>0</v>
      </c>
      <c r="O686" s="51">
        <f t="shared" si="495"/>
        <v>551346.47</v>
      </c>
      <c r="P686" s="51">
        <f t="shared" si="495"/>
        <v>0</v>
      </c>
      <c r="Q686" s="51">
        <f t="shared" si="495"/>
        <v>551346.47</v>
      </c>
      <c r="R686" s="51">
        <f t="shared" si="495"/>
        <v>551346.47</v>
      </c>
      <c r="S686" s="51">
        <f t="shared" si="495"/>
        <v>0</v>
      </c>
      <c r="T686" s="51">
        <f t="shared" si="495"/>
        <v>0</v>
      </c>
      <c r="U686" s="51">
        <f t="shared" si="495"/>
        <v>0</v>
      </c>
      <c r="V686" s="51">
        <f t="shared" si="495"/>
        <v>0</v>
      </c>
      <c r="W686" s="51">
        <f t="shared" si="495"/>
        <v>0</v>
      </c>
      <c r="X686" s="51">
        <f t="shared" si="495"/>
        <v>0</v>
      </c>
      <c r="Y686" s="51">
        <f t="shared" si="495"/>
        <v>0</v>
      </c>
      <c r="Z686" s="51">
        <f t="shared" si="495"/>
        <v>0</v>
      </c>
      <c r="AA686" s="51">
        <f t="shared" si="495"/>
        <v>0</v>
      </c>
      <c r="AB686" s="51">
        <f t="shared" si="495"/>
        <v>0</v>
      </c>
    </row>
    <row r="687" spans="1:28" s="4" customFormat="1" ht="47.25" outlineLevel="1">
      <c r="A687" s="12" t="s">
        <v>410</v>
      </c>
      <c r="B687" s="22" t="s">
        <v>180</v>
      </c>
      <c r="C687" s="320" t="s">
        <v>891</v>
      </c>
      <c r="D687" s="22" t="s">
        <v>26</v>
      </c>
      <c r="E687" s="22" t="s">
        <v>2</v>
      </c>
      <c r="F687" s="104"/>
      <c r="G687" s="28">
        <f>SUM(G688)</f>
        <v>551346.47</v>
      </c>
      <c r="H687" s="28">
        <f t="shared" si="495"/>
        <v>0</v>
      </c>
      <c r="I687" s="28">
        <f t="shared" si="495"/>
        <v>0</v>
      </c>
      <c r="J687" s="28">
        <f t="shared" si="495"/>
        <v>551346.47</v>
      </c>
      <c r="K687" s="28">
        <f t="shared" si="495"/>
        <v>0</v>
      </c>
      <c r="L687" s="28">
        <f t="shared" si="495"/>
        <v>551346.47</v>
      </c>
      <c r="M687" s="28">
        <f t="shared" si="495"/>
        <v>0</v>
      </c>
      <c r="N687" s="28">
        <f t="shared" si="495"/>
        <v>0</v>
      </c>
      <c r="O687" s="28">
        <f t="shared" si="495"/>
        <v>551346.47</v>
      </c>
      <c r="P687" s="28">
        <f t="shared" si="495"/>
        <v>0</v>
      </c>
      <c r="Q687" s="28">
        <f t="shared" si="495"/>
        <v>551346.47</v>
      </c>
      <c r="R687" s="28">
        <f t="shared" si="495"/>
        <v>551346.47</v>
      </c>
      <c r="S687" s="28">
        <f t="shared" si="495"/>
        <v>0</v>
      </c>
      <c r="T687" s="28">
        <f t="shared" si="495"/>
        <v>0</v>
      </c>
      <c r="U687" s="28">
        <f t="shared" si="495"/>
        <v>0</v>
      </c>
      <c r="V687" s="28">
        <f t="shared" si="495"/>
        <v>0</v>
      </c>
      <c r="W687" s="28">
        <f t="shared" si="495"/>
        <v>0</v>
      </c>
      <c r="X687" s="28">
        <f t="shared" si="495"/>
        <v>0</v>
      </c>
      <c r="Y687" s="28">
        <f t="shared" si="495"/>
        <v>0</v>
      </c>
      <c r="Z687" s="28">
        <f t="shared" si="495"/>
        <v>0</v>
      </c>
      <c r="AA687" s="28">
        <f t="shared" si="495"/>
        <v>0</v>
      </c>
      <c r="AB687" s="28">
        <f t="shared" si="495"/>
        <v>0</v>
      </c>
    </row>
    <row r="688" spans="1:28" s="4" customFormat="1" ht="31.5" outlineLevel="1">
      <c r="A688" s="12" t="s">
        <v>411</v>
      </c>
      <c r="B688" s="22" t="s">
        <v>180</v>
      </c>
      <c r="C688" s="320" t="s">
        <v>891</v>
      </c>
      <c r="D688" s="22" t="s">
        <v>28</v>
      </c>
      <c r="E688" s="22" t="s">
        <v>2</v>
      </c>
      <c r="F688" s="104"/>
      <c r="G688" s="28">
        <f>SUM(G689:G690)</f>
        <v>551346.47</v>
      </c>
      <c r="H688" s="28">
        <f t="shared" ref="H688:AB688" si="496">SUM(H689:H690)</f>
        <v>0</v>
      </c>
      <c r="I688" s="28">
        <f t="shared" si="496"/>
        <v>0</v>
      </c>
      <c r="J688" s="28">
        <f t="shared" si="496"/>
        <v>551346.47</v>
      </c>
      <c r="K688" s="28">
        <f t="shared" si="496"/>
        <v>0</v>
      </c>
      <c r="L688" s="28">
        <f t="shared" si="496"/>
        <v>551346.47</v>
      </c>
      <c r="M688" s="28">
        <f t="shared" si="496"/>
        <v>0</v>
      </c>
      <c r="N688" s="28">
        <f t="shared" si="496"/>
        <v>0</v>
      </c>
      <c r="O688" s="28">
        <f t="shared" si="496"/>
        <v>551346.47</v>
      </c>
      <c r="P688" s="28">
        <f t="shared" si="496"/>
        <v>0</v>
      </c>
      <c r="Q688" s="28">
        <f t="shared" si="496"/>
        <v>551346.47</v>
      </c>
      <c r="R688" s="28">
        <f t="shared" si="496"/>
        <v>551346.47</v>
      </c>
      <c r="S688" s="28">
        <f t="shared" si="496"/>
        <v>0</v>
      </c>
      <c r="T688" s="28">
        <f t="shared" si="496"/>
        <v>0</v>
      </c>
      <c r="U688" s="28">
        <f t="shared" si="496"/>
        <v>0</v>
      </c>
      <c r="V688" s="28">
        <f t="shared" si="496"/>
        <v>0</v>
      </c>
      <c r="W688" s="28">
        <f t="shared" si="496"/>
        <v>0</v>
      </c>
      <c r="X688" s="28">
        <f t="shared" si="496"/>
        <v>0</v>
      </c>
      <c r="Y688" s="28">
        <f t="shared" si="496"/>
        <v>0</v>
      </c>
      <c r="Z688" s="28">
        <f t="shared" si="496"/>
        <v>0</v>
      </c>
      <c r="AA688" s="28">
        <f t="shared" si="496"/>
        <v>0</v>
      </c>
      <c r="AB688" s="28">
        <f t="shared" si="496"/>
        <v>0</v>
      </c>
    </row>
    <row r="689" spans="1:28" s="4" customFormat="1" outlineLevel="1">
      <c r="A689" s="12" t="s">
        <v>424</v>
      </c>
      <c r="B689" s="22" t="s">
        <v>180</v>
      </c>
      <c r="C689" s="320" t="s">
        <v>891</v>
      </c>
      <c r="D689" s="22" t="s">
        <v>28</v>
      </c>
      <c r="E689" s="22" t="s">
        <v>38</v>
      </c>
      <c r="F689" s="104"/>
      <c r="G689" s="28">
        <f>SUM(I689:K689)-H689</f>
        <v>13940</v>
      </c>
      <c r="H689" s="28"/>
      <c r="I689" s="28"/>
      <c r="J689" s="8">
        <f>SUM(Q689)</f>
        <v>13940</v>
      </c>
      <c r="K689" s="9">
        <f>SUM(S689+U689+W689+Y689+AA689)</f>
        <v>0</v>
      </c>
      <c r="L689" s="28">
        <f>SUM(N689:P689)-M689</f>
        <v>13940</v>
      </c>
      <c r="M689" s="37"/>
      <c r="N689" s="28"/>
      <c r="O689" s="8">
        <f>SUM(R689)</f>
        <v>13940</v>
      </c>
      <c r="P689" s="9">
        <f>SUM(T689+V689+X689+Z689+AB689)</f>
        <v>0</v>
      </c>
      <c r="Q689" s="28">
        <v>13940</v>
      </c>
      <c r="R689" s="28">
        <v>13940</v>
      </c>
      <c r="S689" s="47"/>
      <c r="T689" s="47"/>
      <c r="U689" s="47"/>
      <c r="V689" s="47"/>
      <c r="W689" s="47"/>
      <c r="X689" s="47"/>
      <c r="Y689" s="47"/>
      <c r="Z689" s="47"/>
      <c r="AA689" s="47"/>
      <c r="AB689" s="47"/>
    </row>
    <row r="690" spans="1:28" s="4" customFormat="1" ht="31.5" outlineLevel="1">
      <c r="A690" s="2" t="s">
        <v>443</v>
      </c>
      <c r="B690" s="23" t="s">
        <v>180</v>
      </c>
      <c r="C690" s="320" t="s">
        <v>891</v>
      </c>
      <c r="D690" s="23" t="s">
        <v>28</v>
      </c>
      <c r="E690" s="23" t="s">
        <v>56</v>
      </c>
      <c r="F690" s="104" t="s">
        <v>893</v>
      </c>
      <c r="G690" s="28">
        <f>SUM(I690:K690)-H690</f>
        <v>537406.47</v>
      </c>
      <c r="H690" s="28"/>
      <c r="I690" s="28"/>
      <c r="J690" s="8">
        <f>SUM(Q690)</f>
        <v>537406.47</v>
      </c>
      <c r="K690" s="9">
        <f>SUM(S690+U690+W690+Y690+AA690)</f>
        <v>0</v>
      </c>
      <c r="L690" s="28">
        <f>SUM(N690:P690)-M690</f>
        <v>537406.47</v>
      </c>
      <c r="M690" s="37"/>
      <c r="N690" s="28"/>
      <c r="O690" s="8">
        <f>SUM(R690)</f>
        <v>537406.47</v>
      </c>
      <c r="P690" s="9">
        <f>SUM(T690+V690+X690+Z690+AB690)</f>
        <v>0</v>
      </c>
      <c r="Q690" s="28">
        <v>537406.47</v>
      </c>
      <c r="R690" s="28">
        <v>537406.47</v>
      </c>
      <c r="S690" s="47"/>
      <c r="T690" s="47"/>
      <c r="U690" s="47"/>
      <c r="V690" s="47"/>
      <c r="W690" s="47"/>
      <c r="X690" s="47"/>
      <c r="Y690" s="47"/>
      <c r="Z690" s="47"/>
      <c r="AA690" s="47"/>
      <c r="AB690" s="47"/>
    </row>
    <row r="691" spans="1:28" s="225" customFormat="1" outlineLevel="1">
      <c r="A691" s="217" t="s">
        <v>804</v>
      </c>
      <c r="B691" s="228"/>
      <c r="C691" s="228"/>
      <c r="D691" s="228"/>
      <c r="E691" s="240"/>
      <c r="F691" s="241"/>
      <c r="G691" s="77">
        <f t="shared" ref="G691:G694" si="497">SUM(I691:K691)-H691</f>
        <v>0</v>
      </c>
      <c r="H691" s="77"/>
      <c r="I691" s="77"/>
      <c r="J691" s="221">
        <f t="shared" ref="J691:J694" si="498">SUM(Q691)</f>
        <v>0</v>
      </c>
      <c r="K691" s="222">
        <f t="shared" ref="K691:K694" si="499">SUM(S691+U691+W691+Y691+AA691)</f>
        <v>0</v>
      </c>
      <c r="L691" s="77">
        <f t="shared" ref="L691:L694" si="500">SUM(N691:P691)-M691</f>
        <v>0</v>
      </c>
      <c r="M691" s="224"/>
      <c r="N691" s="77"/>
      <c r="O691" s="221">
        <f t="shared" ref="O691:O694" si="501">SUM(R691)</f>
        <v>0</v>
      </c>
      <c r="P691" s="222">
        <f t="shared" ref="P691:P694" si="502">SUM(T691+V691+X691+Z691+AB691)</f>
        <v>0</v>
      </c>
      <c r="Q691" s="77"/>
      <c r="R691" s="77"/>
      <c r="S691" s="77"/>
      <c r="T691" s="77"/>
      <c r="U691" s="77"/>
      <c r="V691" s="77"/>
      <c r="W691" s="77"/>
      <c r="X691" s="77"/>
      <c r="Y691" s="77"/>
      <c r="Z691" s="77"/>
      <c r="AA691" s="77"/>
      <c r="AB691" s="77"/>
    </row>
    <row r="692" spans="1:28" s="225" customFormat="1" outlineLevel="1">
      <c r="A692" s="217" t="s">
        <v>805</v>
      </c>
      <c r="B692" s="228"/>
      <c r="C692" s="228"/>
      <c r="D692" s="228"/>
      <c r="E692" s="240"/>
      <c r="F692" s="241"/>
      <c r="G692" s="77">
        <f t="shared" si="497"/>
        <v>456795.49</v>
      </c>
      <c r="H692" s="77"/>
      <c r="I692" s="77"/>
      <c r="J692" s="221">
        <f t="shared" si="498"/>
        <v>456795.49</v>
      </c>
      <c r="K692" s="222">
        <f t="shared" si="499"/>
        <v>0</v>
      </c>
      <c r="L692" s="77">
        <f t="shared" si="500"/>
        <v>456795.49</v>
      </c>
      <c r="M692" s="224"/>
      <c r="N692" s="77"/>
      <c r="O692" s="221">
        <f t="shared" si="501"/>
        <v>456795.49</v>
      </c>
      <c r="P692" s="222">
        <f t="shared" si="502"/>
        <v>0</v>
      </c>
      <c r="Q692" s="77">
        <v>456795.49</v>
      </c>
      <c r="R692" s="77">
        <v>456795.49</v>
      </c>
      <c r="S692" s="77"/>
      <c r="T692" s="77"/>
      <c r="U692" s="77"/>
      <c r="V692" s="77"/>
      <c r="W692" s="77"/>
      <c r="X692" s="77"/>
      <c r="Y692" s="77"/>
      <c r="Z692" s="77"/>
      <c r="AA692" s="77"/>
      <c r="AB692" s="77"/>
    </row>
    <row r="693" spans="1:28" s="225" customFormat="1" outlineLevel="1">
      <c r="A693" s="217" t="s">
        <v>806</v>
      </c>
      <c r="B693" s="228"/>
      <c r="C693" s="228"/>
      <c r="D693" s="228"/>
      <c r="E693" s="240"/>
      <c r="F693" s="241"/>
      <c r="G693" s="77">
        <f t="shared" si="497"/>
        <v>78428.78</v>
      </c>
      <c r="H693" s="77"/>
      <c r="I693" s="77"/>
      <c r="J693" s="221">
        <f t="shared" si="498"/>
        <v>78428.78</v>
      </c>
      <c r="K693" s="222">
        <f t="shared" si="499"/>
        <v>0</v>
      </c>
      <c r="L693" s="77">
        <f t="shared" si="500"/>
        <v>78428.78</v>
      </c>
      <c r="M693" s="224"/>
      <c r="N693" s="77"/>
      <c r="O693" s="221">
        <f t="shared" si="501"/>
        <v>78428.78</v>
      </c>
      <c r="P693" s="222">
        <f t="shared" si="502"/>
        <v>0</v>
      </c>
      <c r="Q693" s="77">
        <v>78428.78</v>
      </c>
      <c r="R693" s="77">
        <v>78428.78</v>
      </c>
      <c r="S693" s="77"/>
      <c r="T693" s="77"/>
      <c r="U693" s="77"/>
      <c r="V693" s="77"/>
      <c r="W693" s="77"/>
      <c r="X693" s="77"/>
      <c r="Y693" s="77"/>
      <c r="Z693" s="77"/>
      <c r="AA693" s="77"/>
      <c r="AB693" s="77"/>
    </row>
    <row r="694" spans="1:28" s="225" customFormat="1" outlineLevel="1">
      <c r="A694" s="301" t="s">
        <v>855</v>
      </c>
      <c r="B694" s="228"/>
      <c r="C694" s="228"/>
      <c r="D694" s="228"/>
      <c r="E694" s="240"/>
      <c r="F694" s="241"/>
      <c r="G694" s="77">
        <f t="shared" si="497"/>
        <v>16122.2</v>
      </c>
      <c r="H694" s="77"/>
      <c r="I694" s="77"/>
      <c r="J694" s="221">
        <f t="shared" si="498"/>
        <v>16122.2</v>
      </c>
      <c r="K694" s="222">
        <f t="shared" si="499"/>
        <v>0</v>
      </c>
      <c r="L694" s="77">
        <f t="shared" si="500"/>
        <v>16122.2</v>
      </c>
      <c r="M694" s="224"/>
      <c r="N694" s="77"/>
      <c r="O694" s="221">
        <f t="shared" si="501"/>
        <v>16122.2</v>
      </c>
      <c r="P694" s="222">
        <f t="shared" si="502"/>
        <v>0</v>
      </c>
      <c r="Q694" s="77">
        <v>16122.2</v>
      </c>
      <c r="R694" s="77">
        <v>16122.2</v>
      </c>
      <c r="S694" s="77"/>
      <c r="T694" s="77"/>
      <c r="U694" s="77"/>
      <c r="V694" s="77"/>
      <c r="W694" s="77"/>
      <c r="X694" s="77"/>
      <c r="Y694" s="77"/>
      <c r="Z694" s="77"/>
      <c r="AA694" s="77"/>
      <c r="AB694" s="77"/>
    </row>
    <row r="695" spans="1:28" s="4" customFormat="1" ht="220.5" outlineLevel="1">
      <c r="A695" s="6" t="s">
        <v>895</v>
      </c>
      <c r="B695" s="243" t="s">
        <v>180</v>
      </c>
      <c r="C695" s="243" t="s">
        <v>894</v>
      </c>
      <c r="D695" s="243" t="s">
        <v>2</v>
      </c>
      <c r="E695" s="243" t="s">
        <v>2</v>
      </c>
      <c r="F695" s="104"/>
      <c r="G695" s="51">
        <f>SUM(G696)</f>
        <v>36140.300000000003</v>
      </c>
      <c r="H695" s="51">
        <f t="shared" ref="H695:AB697" si="503">SUM(H696)</f>
        <v>0</v>
      </c>
      <c r="I695" s="51">
        <f t="shared" si="503"/>
        <v>0</v>
      </c>
      <c r="J695" s="51">
        <f t="shared" si="503"/>
        <v>36140.300000000003</v>
      </c>
      <c r="K695" s="51">
        <f t="shared" si="503"/>
        <v>0</v>
      </c>
      <c r="L695" s="51">
        <f t="shared" si="503"/>
        <v>0</v>
      </c>
      <c r="M695" s="51">
        <f t="shared" si="503"/>
        <v>0</v>
      </c>
      <c r="N695" s="51">
        <f t="shared" si="503"/>
        <v>0</v>
      </c>
      <c r="O695" s="51">
        <f t="shared" si="503"/>
        <v>0</v>
      </c>
      <c r="P695" s="51">
        <f t="shared" si="503"/>
        <v>0</v>
      </c>
      <c r="Q695" s="51">
        <f t="shared" si="503"/>
        <v>36140.300000000003</v>
      </c>
      <c r="R695" s="51">
        <f t="shared" si="503"/>
        <v>0</v>
      </c>
      <c r="S695" s="51">
        <f t="shared" si="503"/>
        <v>0</v>
      </c>
      <c r="T695" s="51">
        <f t="shared" si="503"/>
        <v>0</v>
      </c>
      <c r="U695" s="51">
        <f t="shared" si="503"/>
        <v>0</v>
      </c>
      <c r="V695" s="51">
        <f t="shared" si="503"/>
        <v>0</v>
      </c>
      <c r="W695" s="51">
        <f t="shared" si="503"/>
        <v>0</v>
      </c>
      <c r="X695" s="51">
        <f t="shared" si="503"/>
        <v>0</v>
      </c>
      <c r="Y695" s="51">
        <f t="shared" si="503"/>
        <v>0</v>
      </c>
      <c r="Z695" s="51">
        <f t="shared" si="503"/>
        <v>0</v>
      </c>
      <c r="AA695" s="51">
        <f t="shared" si="503"/>
        <v>0</v>
      </c>
      <c r="AB695" s="51">
        <f t="shared" si="503"/>
        <v>0</v>
      </c>
    </row>
    <row r="696" spans="1:28" s="4" customFormat="1" ht="47.25" outlineLevel="1">
      <c r="A696" s="12" t="s">
        <v>410</v>
      </c>
      <c r="B696" s="22" t="s">
        <v>180</v>
      </c>
      <c r="C696" s="320" t="s">
        <v>894</v>
      </c>
      <c r="D696" s="22" t="s">
        <v>26</v>
      </c>
      <c r="E696" s="22" t="s">
        <v>2</v>
      </c>
      <c r="F696" s="104"/>
      <c r="G696" s="28">
        <f>SUM(G697)</f>
        <v>36140.300000000003</v>
      </c>
      <c r="H696" s="28">
        <f t="shared" si="503"/>
        <v>0</v>
      </c>
      <c r="I696" s="28">
        <f t="shared" si="503"/>
        <v>0</v>
      </c>
      <c r="J696" s="28">
        <f t="shared" si="503"/>
        <v>36140.300000000003</v>
      </c>
      <c r="K696" s="28">
        <f t="shared" si="503"/>
        <v>0</v>
      </c>
      <c r="L696" s="28">
        <f t="shared" si="503"/>
        <v>0</v>
      </c>
      <c r="M696" s="28">
        <f t="shared" si="503"/>
        <v>0</v>
      </c>
      <c r="N696" s="28">
        <f t="shared" si="503"/>
        <v>0</v>
      </c>
      <c r="O696" s="28">
        <f t="shared" si="503"/>
        <v>0</v>
      </c>
      <c r="P696" s="28">
        <f t="shared" si="503"/>
        <v>0</v>
      </c>
      <c r="Q696" s="28">
        <f t="shared" si="503"/>
        <v>36140.300000000003</v>
      </c>
      <c r="R696" s="28">
        <f t="shared" si="503"/>
        <v>0</v>
      </c>
      <c r="S696" s="28">
        <f t="shared" si="503"/>
        <v>0</v>
      </c>
      <c r="T696" s="28">
        <f t="shared" si="503"/>
        <v>0</v>
      </c>
      <c r="U696" s="28">
        <f t="shared" si="503"/>
        <v>0</v>
      </c>
      <c r="V696" s="28">
        <f t="shared" si="503"/>
        <v>0</v>
      </c>
      <c r="W696" s="28">
        <f t="shared" si="503"/>
        <v>0</v>
      </c>
      <c r="X696" s="28">
        <f t="shared" si="503"/>
        <v>0</v>
      </c>
      <c r="Y696" s="28">
        <f t="shared" si="503"/>
        <v>0</v>
      </c>
      <c r="Z696" s="28">
        <f t="shared" si="503"/>
        <v>0</v>
      </c>
      <c r="AA696" s="28">
        <f t="shared" si="503"/>
        <v>0</v>
      </c>
      <c r="AB696" s="28">
        <f t="shared" si="503"/>
        <v>0</v>
      </c>
    </row>
    <row r="697" spans="1:28" s="4" customFormat="1" ht="31.5" outlineLevel="1">
      <c r="A697" s="12" t="s">
        <v>411</v>
      </c>
      <c r="B697" s="22" t="s">
        <v>180</v>
      </c>
      <c r="C697" s="320" t="s">
        <v>894</v>
      </c>
      <c r="D697" s="22" t="s">
        <v>28</v>
      </c>
      <c r="E697" s="22" t="s">
        <v>2</v>
      </c>
      <c r="F697" s="104"/>
      <c r="G697" s="28">
        <f>SUM(G698)</f>
        <v>36140.300000000003</v>
      </c>
      <c r="H697" s="28">
        <f t="shared" si="503"/>
        <v>0</v>
      </c>
      <c r="I697" s="28">
        <f t="shared" si="503"/>
        <v>0</v>
      </c>
      <c r="J697" s="28">
        <f t="shared" si="503"/>
        <v>36140.300000000003</v>
      </c>
      <c r="K697" s="28">
        <f t="shared" si="503"/>
        <v>0</v>
      </c>
      <c r="L697" s="28">
        <f t="shared" si="503"/>
        <v>0</v>
      </c>
      <c r="M697" s="28">
        <f t="shared" si="503"/>
        <v>0</v>
      </c>
      <c r="N697" s="28">
        <f t="shared" si="503"/>
        <v>0</v>
      </c>
      <c r="O697" s="28">
        <f t="shared" si="503"/>
        <v>0</v>
      </c>
      <c r="P697" s="28">
        <f t="shared" si="503"/>
        <v>0</v>
      </c>
      <c r="Q697" s="28">
        <f t="shared" si="503"/>
        <v>36140.300000000003</v>
      </c>
      <c r="R697" s="28">
        <f t="shared" si="503"/>
        <v>0</v>
      </c>
      <c r="S697" s="28">
        <f t="shared" si="503"/>
        <v>0</v>
      </c>
      <c r="T697" s="28">
        <f t="shared" si="503"/>
        <v>0</v>
      </c>
      <c r="U697" s="28">
        <f t="shared" si="503"/>
        <v>0</v>
      </c>
      <c r="V697" s="28">
        <f t="shared" si="503"/>
        <v>0</v>
      </c>
      <c r="W697" s="28">
        <f t="shared" si="503"/>
        <v>0</v>
      </c>
      <c r="X697" s="28">
        <f t="shared" si="503"/>
        <v>0</v>
      </c>
      <c r="Y697" s="28">
        <f t="shared" si="503"/>
        <v>0</v>
      </c>
      <c r="Z697" s="28">
        <f t="shared" si="503"/>
        <v>0</v>
      </c>
      <c r="AA697" s="28">
        <f t="shared" si="503"/>
        <v>0</v>
      </c>
      <c r="AB697" s="28">
        <f t="shared" si="503"/>
        <v>0</v>
      </c>
    </row>
    <row r="698" spans="1:28" s="4" customFormat="1" outlineLevel="1">
      <c r="A698" s="12" t="s">
        <v>424</v>
      </c>
      <c r="B698" s="22" t="s">
        <v>180</v>
      </c>
      <c r="C698" s="320" t="s">
        <v>894</v>
      </c>
      <c r="D698" s="22" t="s">
        <v>28</v>
      </c>
      <c r="E698" s="22" t="s">
        <v>38</v>
      </c>
      <c r="F698" s="104"/>
      <c r="G698" s="28">
        <f>SUM(I698:K698)-H698</f>
        <v>36140.300000000003</v>
      </c>
      <c r="H698" s="28"/>
      <c r="I698" s="28"/>
      <c r="J698" s="8">
        <f>SUM(Q698)</f>
        <v>36140.300000000003</v>
      </c>
      <c r="K698" s="9">
        <f>SUM(S698+U698+W698+Y698+AA698)</f>
        <v>0</v>
      </c>
      <c r="L698" s="28">
        <f>SUM(N698:P698)-M698</f>
        <v>0</v>
      </c>
      <c r="M698" s="37"/>
      <c r="N698" s="28"/>
      <c r="O698" s="8">
        <f>SUM(R698)</f>
        <v>0</v>
      </c>
      <c r="P698" s="9">
        <f>SUM(T698+V698+X698+Z698+AB698)</f>
        <v>0</v>
      </c>
      <c r="Q698" s="28">
        <v>36140.300000000003</v>
      </c>
      <c r="R698" s="28"/>
      <c r="S698" s="47"/>
      <c r="T698" s="47"/>
      <c r="U698" s="47"/>
      <c r="V698" s="47"/>
      <c r="W698" s="47"/>
      <c r="X698" s="47"/>
      <c r="Y698" s="47"/>
      <c r="Z698" s="47"/>
      <c r="AA698" s="47"/>
      <c r="AB698" s="47"/>
    </row>
    <row r="699" spans="1:28" s="225" customFormat="1" outlineLevel="1">
      <c r="A699" s="217" t="s">
        <v>804</v>
      </c>
      <c r="B699" s="228"/>
      <c r="C699" s="228"/>
      <c r="D699" s="228"/>
      <c r="E699" s="240"/>
      <c r="F699" s="241"/>
      <c r="G699" s="77">
        <f t="shared" ref="G699:G702" si="504">SUM(I699:K699)-H699</f>
        <v>0</v>
      </c>
      <c r="H699" s="77"/>
      <c r="I699" s="77"/>
      <c r="J699" s="221">
        <f t="shared" ref="J699:J702" si="505">SUM(Q699)</f>
        <v>0</v>
      </c>
      <c r="K699" s="222">
        <f t="shared" ref="K699:K702" si="506">SUM(S699+U699+W699+Y699+AA699)</f>
        <v>0</v>
      </c>
      <c r="L699" s="77">
        <f t="shared" ref="L699:L702" si="507">SUM(N699:P699)-M699</f>
        <v>0</v>
      </c>
      <c r="M699" s="224"/>
      <c r="N699" s="77"/>
      <c r="O699" s="221">
        <f t="shared" ref="O699:O702" si="508">SUM(R699)</f>
        <v>0</v>
      </c>
      <c r="P699" s="222">
        <f t="shared" ref="P699:P702" si="509">SUM(T699+V699+X699+Z699+AB699)</f>
        <v>0</v>
      </c>
      <c r="Q699" s="77"/>
      <c r="R699" s="77"/>
      <c r="S699" s="77"/>
      <c r="T699" s="77"/>
      <c r="U699" s="77"/>
      <c r="V699" s="77"/>
      <c r="W699" s="77"/>
      <c r="X699" s="77"/>
      <c r="Y699" s="77"/>
      <c r="Z699" s="77"/>
      <c r="AA699" s="77"/>
      <c r="AB699" s="77"/>
    </row>
    <row r="700" spans="1:28" s="225" customFormat="1" outlineLevel="1">
      <c r="A700" s="217" t="s">
        <v>805</v>
      </c>
      <c r="B700" s="228"/>
      <c r="C700" s="228"/>
      <c r="D700" s="228"/>
      <c r="E700" s="240"/>
      <c r="F700" s="241"/>
      <c r="G700" s="77">
        <f t="shared" si="504"/>
        <v>0</v>
      </c>
      <c r="H700" s="77"/>
      <c r="I700" s="77"/>
      <c r="J700" s="221">
        <f t="shared" si="505"/>
        <v>0</v>
      </c>
      <c r="K700" s="222">
        <f t="shared" si="506"/>
        <v>0</v>
      </c>
      <c r="L700" s="77">
        <f t="shared" si="507"/>
        <v>0</v>
      </c>
      <c r="M700" s="224"/>
      <c r="N700" s="77"/>
      <c r="O700" s="221">
        <f t="shared" si="508"/>
        <v>0</v>
      </c>
      <c r="P700" s="222">
        <f t="shared" si="509"/>
        <v>0</v>
      </c>
      <c r="Q700" s="77"/>
      <c r="R700" s="77"/>
      <c r="S700" s="77"/>
      <c r="T700" s="77"/>
      <c r="U700" s="77"/>
      <c r="V700" s="77"/>
      <c r="W700" s="77"/>
      <c r="X700" s="77"/>
      <c r="Y700" s="77"/>
      <c r="Z700" s="77"/>
      <c r="AA700" s="77"/>
      <c r="AB700" s="77"/>
    </row>
    <row r="701" spans="1:28" s="225" customFormat="1" outlineLevel="1">
      <c r="A701" s="217" t="s">
        <v>806</v>
      </c>
      <c r="B701" s="228"/>
      <c r="C701" s="228"/>
      <c r="D701" s="228"/>
      <c r="E701" s="240"/>
      <c r="F701" s="241"/>
      <c r="G701" s="77">
        <f t="shared" si="504"/>
        <v>0</v>
      </c>
      <c r="H701" s="77"/>
      <c r="I701" s="77"/>
      <c r="J701" s="221">
        <f t="shared" si="505"/>
        <v>0</v>
      </c>
      <c r="K701" s="222">
        <f t="shared" si="506"/>
        <v>0</v>
      </c>
      <c r="L701" s="77">
        <f t="shared" si="507"/>
        <v>0</v>
      </c>
      <c r="M701" s="224"/>
      <c r="N701" s="77"/>
      <c r="O701" s="221">
        <f t="shared" si="508"/>
        <v>0</v>
      </c>
      <c r="P701" s="222">
        <f t="shared" si="509"/>
        <v>0</v>
      </c>
      <c r="Q701" s="77"/>
      <c r="R701" s="77"/>
      <c r="S701" s="77"/>
      <c r="T701" s="77"/>
      <c r="U701" s="77"/>
      <c r="V701" s="77"/>
      <c r="W701" s="77"/>
      <c r="X701" s="77"/>
      <c r="Y701" s="77"/>
      <c r="Z701" s="77"/>
      <c r="AA701" s="77"/>
      <c r="AB701" s="77"/>
    </row>
    <row r="702" spans="1:28" s="225" customFormat="1" outlineLevel="1">
      <c r="A702" s="301" t="s">
        <v>855</v>
      </c>
      <c r="B702" s="228"/>
      <c r="C702" s="228"/>
      <c r="D702" s="228"/>
      <c r="E702" s="240"/>
      <c r="F702" s="241"/>
      <c r="G702" s="77">
        <f t="shared" si="504"/>
        <v>36140.300000000003</v>
      </c>
      <c r="H702" s="77"/>
      <c r="I702" s="77"/>
      <c r="J702" s="221">
        <f t="shared" si="505"/>
        <v>36140.300000000003</v>
      </c>
      <c r="K702" s="222">
        <f t="shared" si="506"/>
        <v>0</v>
      </c>
      <c r="L702" s="77">
        <f t="shared" si="507"/>
        <v>0</v>
      </c>
      <c r="M702" s="224"/>
      <c r="N702" s="77"/>
      <c r="O702" s="221">
        <f t="shared" si="508"/>
        <v>0</v>
      </c>
      <c r="P702" s="222">
        <f t="shared" si="509"/>
        <v>0</v>
      </c>
      <c r="Q702" s="77">
        <v>36140.300000000003</v>
      </c>
      <c r="R702" s="77"/>
      <c r="S702" s="77"/>
      <c r="T702" s="77"/>
      <c r="U702" s="77"/>
      <c r="V702" s="77"/>
      <c r="W702" s="77"/>
      <c r="X702" s="77"/>
      <c r="Y702" s="77"/>
      <c r="Z702" s="77"/>
      <c r="AA702" s="77"/>
      <c r="AB702" s="77"/>
    </row>
    <row r="703" spans="1:28" s="4" customFormat="1" ht="204.75" outlineLevel="1">
      <c r="A703" s="6" t="s">
        <v>897</v>
      </c>
      <c r="B703" s="243" t="s">
        <v>180</v>
      </c>
      <c r="C703" s="243" t="s">
        <v>896</v>
      </c>
      <c r="D703" s="243" t="s">
        <v>2</v>
      </c>
      <c r="E703" s="243" t="s">
        <v>2</v>
      </c>
      <c r="F703" s="104"/>
      <c r="G703" s="51">
        <f>SUM(G704)</f>
        <v>352724.35</v>
      </c>
      <c r="H703" s="51">
        <f t="shared" ref="H703:AB705" si="510">SUM(H704)</f>
        <v>0</v>
      </c>
      <c r="I703" s="51">
        <f t="shared" si="510"/>
        <v>0</v>
      </c>
      <c r="J703" s="51">
        <f t="shared" si="510"/>
        <v>352724.35</v>
      </c>
      <c r="K703" s="51">
        <f t="shared" si="510"/>
        <v>0</v>
      </c>
      <c r="L703" s="51">
        <f t="shared" si="510"/>
        <v>352724.35</v>
      </c>
      <c r="M703" s="51">
        <f t="shared" si="510"/>
        <v>0</v>
      </c>
      <c r="N703" s="51">
        <f t="shared" si="510"/>
        <v>0</v>
      </c>
      <c r="O703" s="51">
        <f t="shared" si="510"/>
        <v>352724.35</v>
      </c>
      <c r="P703" s="51">
        <f t="shared" si="510"/>
        <v>0</v>
      </c>
      <c r="Q703" s="51">
        <f t="shared" si="510"/>
        <v>352724.35</v>
      </c>
      <c r="R703" s="51">
        <f t="shared" si="510"/>
        <v>352724.35</v>
      </c>
      <c r="S703" s="51">
        <f t="shared" si="510"/>
        <v>0</v>
      </c>
      <c r="T703" s="51">
        <f t="shared" si="510"/>
        <v>0</v>
      </c>
      <c r="U703" s="51">
        <f t="shared" si="510"/>
        <v>0</v>
      </c>
      <c r="V703" s="51">
        <f t="shared" si="510"/>
        <v>0</v>
      </c>
      <c r="W703" s="51">
        <f t="shared" si="510"/>
        <v>0</v>
      </c>
      <c r="X703" s="51">
        <f t="shared" si="510"/>
        <v>0</v>
      </c>
      <c r="Y703" s="51">
        <f t="shared" si="510"/>
        <v>0</v>
      </c>
      <c r="Z703" s="51">
        <f t="shared" si="510"/>
        <v>0</v>
      </c>
      <c r="AA703" s="51">
        <f t="shared" si="510"/>
        <v>0</v>
      </c>
      <c r="AB703" s="51">
        <f t="shared" si="510"/>
        <v>0</v>
      </c>
    </row>
    <row r="704" spans="1:28" s="4" customFormat="1" ht="47.25" outlineLevel="1">
      <c r="A704" s="12" t="s">
        <v>410</v>
      </c>
      <c r="B704" s="22" t="s">
        <v>180</v>
      </c>
      <c r="C704" s="320" t="s">
        <v>896</v>
      </c>
      <c r="D704" s="22" t="s">
        <v>26</v>
      </c>
      <c r="E704" s="22" t="s">
        <v>2</v>
      </c>
      <c r="F704" s="104"/>
      <c r="G704" s="28">
        <f>SUM(G705)</f>
        <v>352724.35</v>
      </c>
      <c r="H704" s="28">
        <f t="shared" si="510"/>
        <v>0</v>
      </c>
      <c r="I704" s="28">
        <f t="shared" si="510"/>
        <v>0</v>
      </c>
      <c r="J704" s="28">
        <f t="shared" si="510"/>
        <v>352724.35</v>
      </c>
      <c r="K704" s="28">
        <f t="shared" si="510"/>
        <v>0</v>
      </c>
      <c r="L704" s="28">
        <f t="shared" si="510"/>
        <v>352724.35</v>
      </c>
      <c r="M704" s="28">
        <f t="shared" si="510"/>
        <v>0</v>
      </c>
      <c r="N704" s="28">
        <f t="shared" si="510"/>
        <v>0</v>
      </c>
      <c r="O704" s="28">
        <f t="shared" si="510"/>
        <v>352724.35</v>
      </c>
      <c r="P704" s="28">
        <f t="shared" si="510"/>
        <v>0</v>
      </c>
      <c r="Q704" s="28">
        <f t="shared" si="510"/>
        <v>352724.35</v>
      </c>
      <c r="R704" s="28">
        <f t="shared" si="510"/>
        <v>352724.35</v>
      </c>
      <c r="S704" s="28">
        <f t="shared" si="510"/>
        <v>0</v>
      </c>
      <c r="T704" s="28">
        <f t="shared" si="510"/>
        <v>0</v>
      </c>
      <c r="U704" s="28">
        <f t="shared" si="510"/>
        <v>0</v>
      </c>
      <c r="V704" s="28">
        <f t="shared" si="510"/>
        <v>0</v>
      </c>
      <c r="W704" s="28">
        <f t="shared" si="510"/>
        <v>0</v>
      </c>
      <c r="X704" s="28">
        <f t="shared" si="510"/>
        <v>0</v>
      </c>
      <c r="Y704" s="28">
        <f t="shared" si="510"/>
        <v>0</v>
      </c>
      <c r="Z704" s="28">
        <f t="shared" si="510"/>
        <v>0</v>
      </c>
      <c r="AA704" s="28">
        <f t="shared" si="510"/>
        <v>0</v>
      </c>
      <c r="AB704" s="28">
        <f t="shared" si="510"/>
        <v>0</v>
      </c>
    </row>
    <row r="705" spans="1:28" s="4" customFormat="1" ht="31.5" outlineLevel="1">
      <c r="A705" s="12" t="s">
        <v>411</v>
      </c>
      <c r="B705" s="22" t="s">
        <v>180</v>
      </c>
      <c r="C705" s="320" t="s">
        <v>896</v>
      </c>
      <c r="D705" s="22" t="s">
        <v>28</v>
      </c>
      <c r="E705" s="22" t="s">
        <v>2</v>
      </c>
      <c r="F705" s="104"/>
      <c r="G705" s="28">
        <f>SUM(G706)</f>
        <v>352724.35</v>
      </c>
      <c r="H705" s="28">
        <f t="shared" si="510"/>
        <v>0</v>
      </c>
      <c r="I705" s="28">
        <f t="shared" si="510"/>
        <v>0</v>
      </c>
      <c r="J705" s="28">
        <f t="shared" si="510"/>
        <v>352724.35</v>
      </c>
      <c r="K705" s="28">
        <f t="shared" si="510"/>
        <v>0</v>
      </c>
      <c r="L705" s="28">
        <f t="shared" si="510"/>
        <v>352724.35</v>
      </c>
      <c r="M705" s="28">
        <f t="shared" si="510"/>
        <v>0</v>
      </c>
      <c r="N705" s="28">
        <f t="shared" si="510"/>
        <v>0</v>
      </c>
      <c r="O705" s="28">
        <f t="shared" si="510"/>
        <v>352724.35</v>
      </c>
      <c r="P705" s="28">
        <f t="shared" si="510"/>
        <v>0</v>
      </c>
      <c r="Q705" s="28">
        <f t="shared" si="510"/>
        <v>352724.35</v>
      </c>
      <c r="R705" s="28">
        <f t="shared" si="510"/>
        <v>352724.35</v>
      </c>
      <c r="S705" s="28">
        <f t="shared" si="510"/>
        <v>0</v>
      </c>
      <c r="T705" s="28">
        <f t="shared" si="510"/>
        <v>0</v>
      </c>
      <c r="U705" s="28">
        <f t="shared" si="510"/>
        <v>0</v>
      </c>
      <c r="V705" s="28">
        <f t="shared" si="510"/>
        <v>0</v>
      </c>
      <c r="W705" s="28">
        <f t="shared" si="510"/>
        <v>0</v>
      </c>
      <c r="X705" s="28">
        <f t="shared" si="510"/>
        <v>0</v>
      </c>
      <c r="Y705" s="28">
        <f t="shared" si="510"/>
        <v>0</v>
      </c>
      <c r="Z705" s="28">
        <f t="shared" si="510"/>
        <v>0</v>
      </c>
      <c r="AA705" s="28">
        <f t="shared" si="510"/>
        <v>0</v>
      </c>
      <c r="AB705" s="28">
        <f t="shared" si="510"/>
        <v>0</v>
      </c>
    </row>
    <row r="706" spans="1:28" s="4" customFormat="1" ht="31.5" outlineLevel="1">
      <c r="A706" s="2" t="s">
        <v>443</v>
      </c>
      <c r="B706" s="22" t="s">
        <v>180</v>
      </c>
      <c r="C706" s="320" t="s">
        <v>896</v>
      </c>
      <c r="D706" s="22" t="s">
        <v>28</v>
      </c>
      <c r="E706" s="22">
        <v>310</v>
      </c>
      <c r="F706" s="104" t="s">
        <v>898</v>
      </c>
      <c r="G706" s="28">
        <f>SUM(I706:K706)-H706</f>
        <v>352724.35</v>
      </c>
      <c r="H706" s="28"/>
      <c r="I706" s="28"/>
      <c r="J706" s="8">
        <f>SUM(Q706)</f>
        <v>352724.35</v>
      </c>
      <c r="K706" s="9">
        <f>SUM(S706+U706+W706+Y706+AA706)</f>
        <v>0</v>
      </c>
      <c r="L706" s="28">
        <f>SUM(N706:P706)-M706</f>
        <v>352724.35</v>
      </c>
      <c r="M706" s="37"/>
      <c r="N706" s="28"/>
      <c r="O706" s="8">
        <f>SUM(R706)</f>
        <v>352724.35</v>
      </c>
      <c r="P706" s="9">
        <f>SUM(T706+V706+X706+Z706+AB706)</f>
        <v>0</v>
      </c>
      <c r="Q706" s="28">
        <v>352724.35</v>
      </c>
      <c r="R706" s="28">
        <v>352724.35</v>
      </c>
      <c r="S706" s="47"/>
      <c r="T706" s="47"/>
      <c r="U706" s="47"/>
      <c r="V706" s="47"/>
      <c r="W706" s="47"/>
      <c r="X706" s="47"/>
      <c r="Y706" s="47"/>
      <c r="Z706" s="47"/>
      <c r="AA706" s="47"/>
      <c r="AB706" s="47"/>
    </row>
    <row r="707" spans="1:28" s="225" customFormat="1" outlineLevel="1">
      <c r="A707" s="217" t="s">
        <v>804</v>
      </c>
      <c r="B707" s="228"/>
      <c r="C707" s="228"/>
      <c r="D707" s="228"/>
      <c r="E707" s="240"/>
      <c r="F707" s="241"/>
      <c r="G707" s="77">
        <f t="shared" ref="G707:G710" si="511">SUM(I707:K707)-H707</f>
        <v>0</v>
      </c>
      <c r="H707" s="77"/>
      <c r="I707" s="77"/>
      <c r="J707" s="221">
        <f t="shared" ref="J707:J710" si="512">SUM(Q707)</f>
        <v>0</v>
      </c>
      <c r="K707" s="222">
        <f t="shared" ref="K707:K710" si="513">SUM(S707+U707+W707+Y707+AA707)</f>
        <v>0</v>
      </c>
      <c r="L707" s="77">
        <f t="shared" ref="L707:L710" si="514">SUM(N707:P707)-M707</f>
        <v>0</v>
      </c>
      <c r="M707" s="224"/>
      <c r="N707" s="77"/>
      <c r="O707" s="221">
        <f t="shared" ref="O707:O710" si="515">SUM(R707)</f>
        <v>0</v>
      </c>
      <c r="P707" s="222">
        <f t="shared" ref="P707:P710" si="516">SUM(T707+V707+X707+Z707+AB707)</f>
        <v>0</v>
      </c>
      <c r="Q707" s="77"/>
      <c r="R707" s="77"/>
      <c r="S707" s="77"/>
      <c r="T707" s="77"/>
      <c r="U707" s="77"/>
      <c r="V707" s="77"/>
      <c r="W707" s="77"/>
      <c r="X707" s="77"/>
      <c r="Y707" s="77"/>
      <c r="Z707" s="77"/>
      <c r="AA707" s="77"/>
      <c r="AB707" s="77"/>
    </row>
    <row r="708" spans="1:28" s="225" customFormat="1" outlineLevel="1">
      <c r="A708" s="217" t="s">
        <v>805</v>
      </c>
      <c r="B708" s="228"/>
      <c r="C708" s="228"/>
      <c r="D708" s="228"/>
      <c r="E708" s="240"/>
      <c r="F708" s="241"/>
      <c r="G708" s="77">
        <f t="shared" si="511"/>
        <v>299815.69</v>
      </c>
      <c r="H708" s="77"/>
      <c r="I708" s="77"/>
      <c r="J708" s="221">
        <f t="shared" si="512"/>
        <v>299815.69</v>
      </c>
      <c r="K708" s="222">
        <f t="shared" si="513"/>
        <v>0</v>
      </c>
      <c r="L708" s="77">
        <f t="shared" si="514"/>
        <v>299815.69</v>
      </c>
      <c r="M708" s="224"/>
      <c r="N708" s="77"/>
      <c r="O708" s="221">
        <f t="shared" si="515"/>
        <v>299815.69</v>
      </c>
      <c r="P708" s="222">
        <f t="shared" si="516"/>
        <v>0</v>
      </c>
      <c r="Q708" s="77">
        <v>299815.69</v>
      </c>
      <c r="R708" s="77">
        <v>299815.69</v>
      </c>
      <c r="S708" s="77"/>
      <c r="T708" s="77"/>
      <c r="U708" s="77"/>
      <c r="V708" s="77"/>
      <c r="W708" s="77"/>
      <c r="X708" s="77"/>
      <c r="Y708" s="77"/>
      <c r="Z708" s="77"/>
      <c r="AA708" s="77"/>
      <c r="AB708" s="77"/>
    </row>
    <row r="709" spans="1:28" s="225" customFormat="1" outlineLevel="1">
      <c r="A709" s="217" t="s">
        <v>806</v>
      </c>
      <c r="B709" s="228"/>
      <c r="C709" s="228"/>
      <c r="D709" s="228"/>
      <c r="E709" s="240"/>
      <c r="F709" s="241"/>
      <c r="G709" s="77">
        <f t="shared" si="511"/>
        <v>42326.92</v>
      </c>
      <c r="H709" s="77"/>
      <c r="I709" s="77"/>
      <c r="J709" s="221">
        <f t="shared" si="512"/>
        <v>42326.92</v>
      </c>
      <c r="K709" s="222">
        <f t="shared" si="513"/>
        <v>0</v>
      </c>
      <c r="L709" s="77">
        <f t="shared" si="514"/>
        <v>42326.92</v>
      </c>
      <c r="M709" s="224"/>
      <c r="N709" s="77"/>
      <c r="O709" s="221">
        <f t="shared" si="515"/>
        <v>42326.92</v>
      </c>
      <c r="P709" s="222">
        <f t="shared" si="516"/>
        <v>0</v>
      </c>
      <c r="Q709" s="77">
        <v>42326.92</v>
      </c>
      <c r="R709" s="77">
        <v>42326.92</v>
      </c>
      <c r="S709" s="77"/>
      <c r="T709" s="77"/>
      <c r="U709" s="77"/>
      <c r="V709" s="77"/>
      <c r="W709" s="77"/>
      <c r="X709" s="77"/>
      <c r="Y709" s="77"/>
      <c r="Z709" s="77"/>
      <c r="AA709" s="77"/>
      <c r="AB709" s="77"/>
    </row>
    <row r="710" spans="1:28" s="225" customFormat="1" outlineLevel="1">
      <c r="A710" s="301" t="s">
        <v>855</v>
      </c>
      <c r="B710" s="228"/>
      <c r="C710" s="228"/>
      <c r="D710" s="228"/>
      <c r="E710" s="240"/>
      <c r="F710" s="241"/>
      <c r="G710" s="77">
        <f t="shared" si="511"/>
        <v>10581.74</v>
      </c>
      <c r="H710" s="77"/>
      <c r="I710" s="77"/>
      <c r="J710" s="221">
        <f t="shared" si="512"/>
        <v>10581.74</v>
      </c>
      <c r="K710" s="222">
        <f t="shared" si="513"/>
        <v>0</v>
      </c>
      <c r="L710" s="77">
        <f t="shared" si="514"/>
        <v>10581.74</v>
      </c>
      <c r="M710" s="224"/>
      <c r="N710" s="77"/>
      <c r="O710" s="221">
        <f t="shared" si="515"/>
        <v>10581.74</v>
      </c>
      <c r="P710" s="222">
        <f t="shared" si="516"/>
        <v>0</v>
      </c>
      <c r="Q710" s="77">
        <v>10581.74</v>
      </c>
      <c r="R710" s="77">
        <v>10581.74</v>
      </c>
      <c r="S710" s="77"/>
      <c r="T710" s="77"/>
      <c r="U710" s="77"/>
      <c r="V710" s="77"/>
      <c r="W710" s="77"/>
      <c r="X710" s="77"/>
      <c r="Y710" s="77"/>
      <c r="Z710" s="77"/>
      <c r="AA710" s="77"/>
      <c r="AB710" s="77"/>
    </row>
    <row r="711" spans="1:28" s="4" customFormat="1" ht="204.75" outlineLevel="1">
      <c r="A711" s="6" t="s">
        <v>900</v>
      </c>
      <c r="B711" s="243" t="s">
        <v>180</v>
      </c>
      <c r="C711" s="243" t="s">
        <v>899</v>
      </c>
      <c r="D711" s="243" t="s">
        <v>2</v>
      </c>
      <c r="E711" s="243" t="s">
        <v>2</v>
      </c>
      <c r="F711" s="104"/>
      <c r="G711" s="51">
        <f>SUM(G712)</f>
        <v>319992.87</v>
      </c>
      <c r="H711" s="51">
        <f t="shared" ref="H711:AB713" si="517">SUM(H712)</f>
        <v>0</v>
      </c>
      <c r="I711" s="51">
        <f t="shared" si="517"/>
        <v>0</v>
      </c>
      <c r="J711" s="51">
        <f t="shared" si="517"/>
        <v>319992.87</v>
      </c>
      <c r="K711" s="51">
        <f t="shared" si="517"/>
        <v>0</v>
      </c>
      <c r="L711" s="51">
        <f t="shared" si="517"/>
        <v>319992.87</v>
      </c>
      <c r="M711" s="51">
        <f t="shared" si="517"/>
        <v>0</v>
      </c>
      <c r="N711" s="51">
        <f t="shared" si="517"/>
        <v>0</v>
      </c>
      <c r="O711" s="51">
        <f t="shared" si="517"/>
        <v>319992.87</v>
      </c>
      <c r="P711" s="51">
        <f t="shared" si="517"/>
        <v>0</v>
      </c>
      <c r="Q711" s="51">
        <f t="shared" si="517"/>
        <v>319992.87</v>
      </c>
      <c r="R711" s="51">
        <f t="shared" si="517"/>
        <v>319992.87</v>
      </c>
      <c r="S711" s="51">
        <f t="shared" si="517"/>
        <v>0</v>
      </c>
      <c r="T711" s="51">
        <f t="shared" si="517"/>
        <v>0</v>
      </c>
      <c r="U711" s="51">
        <f t="shared" si="517"/>
        <v>0</v>
      </c>
      <c r="V711" s="51">
        <f t="shared" si="517"/>
        <v>0</v>
      </c>
      <c r="W711" s="51">
        <f t="shared" si="517"/>
        <v>0</v>
      </c>
      <c r="X711" s="51">
        <f t="shared" si="517"/>
        <v>0</v>
      </c>
      <c r="Y711" s="51">
        <f t="shared" si="517"/>
        <v>0</v>
      </c>
      <c r="Z711" s="51">
        <f t="shared" si="517"/>
        <v>0</v>
      </c>
      <c r="AA711" s="51">
        <f t="shared" si="517"/>
        <v>0</v>
      </c>
      <c r="AB711" s="51">
        <f t="shared" si="517"/>
        <v>0</v>
      </c>
    </row>
    <row r="712" spans="1:28" s="4" customFormat="1" ht="47.25" outlineLevel="1">
      <c r="A712" s="12" t="s">
        <v>410</v>
      </c>
      <c r="B712" s="22" t="s">
        <v>180</v>
      </c>
      <c r="C712" s="320" t="s">
        <v>899</v>
      </c>
      <c r="D712" s="22" t="s">
        <v>26</v>
      </c>
      <c r="E712" s="22" t="s">
        <v>2</v>
      </c>
      <c r="F712" s="104"/>
      <c r="G712" s="28">
        <f>SUM(G713)</f>
        <v>319992.87</v>
      </c>
      <c r="H712" s="28">
        <f t="shared" si="517"/>
        <v>0</v>
      </c>
      <c r="I712" s="28">
        <f t="shared" si="517"/>
        <v>0</v>
      </c>
      <c r="J712" s="28">
        <f t="shared" si="517"/>
        <v>319992.87</v>
      </c>
      <c r="K712" s="28">
        <f t="shared" si="517"/>
        <v>0</v>
      </c>
      <c r="L712" s="28">
        <f t="shared" si="517"/>
        <v>319992.87</v>
      </c>
      <c r="M712" s="28">
        <f t="shared" si="517"/>
        <v>0</v>
      </c>
      <c r="N712" s="28">
        <f t="shared" si="517"/>
        <v>0</v>
      </c>
      <c r="O712" s="28">
        <f t="shared" si="517"/>
        <v>319992.87</v>
      </c>
      <c r="P712" s="28">
        <f t="shared" si="517"/>
        <v>0</v>
      </c>
      <c r="Q712" s="28">
        <f t="shared" si="517"/>
        <v>319992.87</v>
      </c>
      <c r="R712" s="28">
        <f t="shared" si="517"/>
        <v>319992.87</v>
      </c>
      <c r="S712" s="28">
        <f t="shared" si="517"/>
        <v>0</v>
      </c>
      <c r="T712" s="28">
        <f t="shared" si="517"/>
        <v>0</v>
      </c>
      <c r="U712" s="28">
        <f t="shared" si="517"/>
        <v>0</v>
      </c>
      <c r="V712" s="28">
        <f t="shared" si="517"/>
        <v>0</v>
      </c>
      <c r="W712" s="28">
        <f t="shared" si="517"/>
        <v>0</v>
      </c>
      <c r="X712" s="28">
        <f t="shared" si="517"/>
        <v>0</v>
      </c>
      <c r="Y712" s="28">
        <f t="shared" si="517"/>
        <v>0</v>
      </c>
      <c r="Z712" s="28">
        <f t="shared" si="517"/>
        <v>0</v>
      </c>
      <c r="AA712" s="28">
        <f t="shared" si="517"/>
        <v>0</v>
      </c>
      <c r="AB712" s="28">
        <f t="shared" si="517"/>
        <v>0</v>
      </c>
    </row>
    <row r="713" spans="1:28" s="4" customFormat="1" ht="31.5" outlineLevel="1">
      <c r="A713" s="12" t="s">
        <v>411</v>
      </c>
      <c r="B713" s="22" t="s">
        <v>180</v>
      </c>
      <c r="C713" s="320" t="s">
        <v>899</v>
      </c>
      <c r="D713" s="22" t="s">
        <v>28</v>
      </c>
      <c r="E713" s="22" t="s">
        <v>2</v>
      </c>
      <c r="F713" s="104"/>
      <c r="G713" s="28">
        <f>SUM(G714)</f>
        <v>319992.87</v>
      </c>
      <c r="H713" s="28">
        <f t="shared" si="517"/>
        <v>0</v>
      </c>
      <c r="I713" s="28">
        <f t="shared" si="517"/>
        <v>0</v>
      </c>
      <c r="J713" s="28">
        <f t="shared" si="517"/>
        <v>319992.87</v>
      </c>
      <c r="K713" s="28">
        <f t="shared" si="517"/>
        <v>0</v>
      </c>
      <c r="L713" s="28">
        <f t="shared" si="517"/>
        <v>319992.87</v>
      </c>
      <c r="M713" s="28">
        <f t="shared" si="517"/>
        <v>0</v>
      </c>
      <c r="N713" s="28">
        <f t="shared" si="517"/>
        <v>0</v>
      </c>
      <c r="O713" s="28">
        <f t="shared" si="517"/>
        <v>319992.87</v>
      </c>
      <c r="P713" s="28">
        <f t="shared" si="517"/>
        <v>0</v>
      </c>
      <c r="Q713" s="28">
        <f t="shared" si="517"/>
        <v>319992.87</v>
      </c>
      <c r="R713" s="28">
        <f t="shared" si="517"/>
        <v>319992.87</v>
      </c>
      <c r="S713" s="28">
        <f t="shared" si="517"/>
        <v>0</v>
      </c>
      <c r="T713" s="28">
        <f t="shared" si="517"/>
        <v>0</v>
      </c>
      <c r="U713" s="28">
        <f t="shared" si="517"/>
        <v>0</v>
      </c>
      <c r="V713" s="28">
        <f t="shared" si="517"/>
        <v>0</v>
      </c>
      <c r="W713" s="28">
        <f t="shared" si="517"/>
        <v>0</v>
      </c>
      <c r="X713" s="28">
        <f t="shared" si="517"/>
        <v>0</v>
      </c>
      <c r="Y713" s="28">
        <f t="shared" si="517"/>
        <v>0</v>
      </c>
      <c r="Z713" s="28">
        <f t="shared" si="517"/>
        <v>0</v>
      </c>
      <c r="AA713" s="28">
        <f t="shared" si="517"/>
        <v>0</v>
      </c>
      <c r="AB713" s="28">
        <f t="shared" si="517"/>
        <v>0</v>
      </c>
    </row>
    <row r="714" spans="1:28" s="4" customFormat="1" ht="31.5" outlineLevel="1">
      <c r="A714" s="2" t="s">
        <v>443</v>
      </c>
      <c r="B714" s="22" t="s">
        <v>180</v>
      </c>
      <c r="C714" s="320" t="s">
        <v>899</v>
      </c>
      <c r="D714" s="22" t="s">
        <v>28</v>
      </c>
      <c r="E714" s="22">
        <v>310</v>
      </c>
      <c r="F714" s="104" t="s">
        <v>901</v>
      </c>
      <c r="G714" s="28">
        <f>SUM(I714:K714)-H714</f>
        <v>319992.87</v>
      </c>
      <c r="H714" s="28"/>
      <c r="I714" s="28"/>
      <c r="J714" s="8">
        <f>SUM(Q714)</f>
        <v>319992.87</v>
      </c>
      <c r="K714" s="9">
        <f>SUM(S714+U714+W714+Y714+AA714)</f>
        <v>0</v>
      </c>
      <c r="L714" s="28">
        <f>SUM(N714:P714)-M714</f>
        <v>319992.87</v>
      </c>
      <c r="M714" s="37"/>
      <c r="N714" s="28"/>
      <c r="O714" s="8">
        <f>SUM(R714)</f>
        <v>319992.87</v>
      </c>
      <c r="P714" s="9">
        <f>SUM(T714+V714+X714+Z714+AB714)</f>
        <v>0</v>
      </c>
      <c r="Q714" s="28">
        <v>319992.87</v>
      </c>
      <c r="R714" s="28">
        <v>319992.87</v>
      </c>
      <c r="S714" s="47"/>
      <c r="T714" s="47"/>
      <c r="U714" s="47"/>
      <c r="V714" s="47"/>
      <c r="W714" s="47"/>
      <c r="X714" s="47"/>
      <c r="Y714" s="47"/>
      <c r="Z714" s="47"/>
      <c r="AA714" s="47"/>
      <c r="AB714" s="47"/>
    </row>
    <row r="715" spans="1:28" s="225" customFormat="1" outlineLevel="1">
      <c r="A715" s="217" t="s">
        <v>804</v>
      </c>
      <c r="B715" s="228"/>
      <c r="C715" s="228"/>
      <c r="D715" s="228"/>
      <c r="E715" s="240"/>
      <c r="F715" s="241"/>
      <c r="G715" s="77">
        <f t="shared" ref="G715:G718" si="518">SUM(I715:K715)-H715</f>
        <v>0</v>
      </c>
      <c r="H715" s="77"/>
      <c r="I715" s="77"/>
      <c r="J715" s="221">
        <f t="shared" ref="J715:J718" si="519">SUM(Q715)</f>
        <v>0</v>
      </c>
      <c r="K715" s="222">
        <f t="shared" ref="K715:K718" si="520">SUM(S715+U715+W715+Y715+AA715)</f>
        <v>0</v>
      </c>
      <c r="L715" s="77">
        <f t="shared" ref="L715:L718" si="521">SUM(N715:P715)-M715</f>
        <v>0</v>
      </c>
      <c r="M715" s="224"/>
      <c r="N715" s="77"/>
      <c r="O715" s="221">
        <f t="shared" ref="O715:O718" si="522">SUM(R715)</f>
        <v>0</v>
      </c>
      <c r="P715" s="222">
        <f t="shared" ref="P715:P718" si="523">SUM(T715+V715+X715+Z715+AB715)</f>
        <v>0</v>
      </c>
      <c r="Q715" s="77"/>
      <c r="R715" s="77"/>
      <c r="S715" s="77"/>
      <c r="T715" s="77"/>
      <c r="U715" s="77"/>
      <c r="V715" s="77"/>
      <c r="W715" s="77"/>
      <c r="X715" s="77"/>
      <c r="Y715" s="77"/>
      <c r="Z715" s="77"/>
      <c r="AA715" s="77"/>
      <c r="AB715" s="77"/>
    </row>
    <row r="716" spans="1:28" s="225" customFormat="1" outlineLevel="1">
      <c r="A716" s="217" t="s">
        <v>805</v>
      </c>
      <c r="B716" s="228"/>
      <c r="C716" s="228"/>
      <c r="D716" s="228"/>
      <c r="E716" s="240"/>
      <c r="F716" s="241"/>
      <c r="G716" s="77">
        <f t="shared" si="518"/>
        <v>271993.93</v>
      </c>
      <c r="H716" s="77"/>
      <c r="I716" s="77"/>
      <c r="J716" s="221">
        <f t="shared" si="519"/>
        <v>271993.93</v>
      </c>
      <c r="K716" s="222">
        <f t="shared" si="520"/>
        <v>0</v>
      </c>
      <c r="L716" s="77">
        <f t="shared" si="521"/>
        <v>271993.93</v>
      </c>
      <c r="M716" s="224"/>
      <c r="N716" s="77"/>
      <c r="O716" s="221">
        <f t="shared" si="522"/>
        <v>271993.93</v>
      </c>
      <c r="P716" s="222">
        <f t="shared" si="523"/>
        <v>0</v>
      </c>
      <c r="Q716" s="77">
        <v>271993.93</v>
      </c>
      <c r="R716" s="77">
        <v>271993.93</v>
      </c>
      <c r="S716" s="77"/>
      <c r="T716" s="77"/>
      <c r="U716" s="77"/>
      <c r="V716" s="77"/>
      <c r="W716" s="77"/>
      <c r="X716" s="77"/>
      <c r="Y716" s="77"/>
      <c r="Z716" s="77"/>
      <c r="AA716" s="77"/>
      <c r="AB716" s="77"/>
    </row>
    <row r="717" spans="1:28" s="225" customFormat="1" outlineLevel="1">
      <c r="A717" s="217" t="s">
        <v>806</v>
      </c>
      <c r="B717" s="228"/>
      <c r="C717" s="228"/>
      <c r="D717" s="228"/>
      <c r="E717" s="240"/>
      <c r="F717" s="241"/>
      <c r="G717" s="77">
        <f t="shared" si="518"/>
        <v>38399.15</v>
      </c>
      <c r="H717" s="77"/>
      <c r="I717" s="77"/>
      <c r="J717" s="221">
        <f t="shared" si="519"/>
        <v>38399.15</v>
      </c>
      <c r="K717" s="222">
        <f t="shared" si="520"/>
        <v>0</v>
      </c>
      <c r="L717" s="77">
        <f t="shared" si="521"/>
        <v>38399.15</v>
      </c>
      <c r="M717" s="224"/>
      <c r="N717" s="77"/>
      <c r="O717" s="221">
        <f t="shared" si="522"/>
        <v>38399.15</v>
      </c>
      <c r="P717" s="222">
        <f t="shared" si="523"/>
        <v>0</v>
      </c>
      <c r="Q717" s="77">
        <v>38399.15</v>
      </c>
      <c r="R717" s="77">
        <v>38399.15</v>
      </c>
      <c r="S717" s="77"/>
      <c r="T717" s="77"/>
      <c r="U717" s="77"/>
      <c r="V717" s="77"/>
      <c r="W717" s="77"/>
      <c r="X717" s="77"/>
      <c r="Y717" s="77"/>
      <c r="Z717" s="77"/>
      <c r="AA717" s="77"/>
      <c r="AB717" s="77"/>
    </row>
    <row r="718" spans="1:28" s="225" customFormat="1" outlineLevel="1">
      <c r="A718" s="301" t="s">
        <v>855</v>
      </c>
      <c r="B718" s="228"/>
      <c r="C718" s="228"/>
      <c r="D718" s="228"/>
      <c r="E718" s="240"/>
      <c r="F718" s="241"/>
      <c r="G718" s="77">
        <f t="shared" si="518"/>
        <v>9599.7900000000009</v>
      </c>
      <c r="H718" s="77"/>
      <c r="I718" s="77"/>
      <c r="J718" s="221">
        <f t="shared" si="519"/>
        <v>9599.7900000000009</v>
      </c>
      <c r="K718" s="222">
        <f t="shared" si="520"/>
        <v>0</v>
      </c>
      <c r="L718" s="77">
        <f t="shared" si="521"/>
        <v>9599.7900000000009</v>
      </c>
      <c r="M718" s="224"/>
      <c r="N718" s="77"/>
      <c r="O718" s="221">
        <f t="shared" si="522"/>
        <v>9599.7900000000009</v>
      </c>
      <c r="P718" s="222">
        <f t="shared" si="523"/>
        <v>0</v>
      </c>
      <c r="Q718" s="77">
        <v>9599.7900000000009</v>
      </c>
      <c r="R718" s="77">
        <v>9599.7900000000009</v>
      </c>
      <c r="S718" s="77"/>
      <c r="T718" s="77"/>
      <c r="U718" s="77"/>
      <c r="V718" s="77"/>
      <c r="W718" s="77"/>
      <c r="X718" s="77"/>
      <c r="Y718" s="77"/>
      <c r="Z718" s="77"/>
      <c r="AA718" s="77"/>
      <c r="AB718" s="77"/>
    </row>
    <row r="719" spans="1:28" s="4" customFormat="1" ht="204.75" outlineLevel="1">
      <c r="A719" s="6" t="s">
        <v>903</v>
      </c>
      <c r="B719" s="243" t="s">
        <v>180</v>
      </c>
      <c r="C719" s="243" t="s">
        <v>902</v>
      </c>
      <c r="D719" s="243" t="s">
        <v>2</v>
      </c>
      <c r="E719" s="243" t="s">
        <v>2</v>
      </c>
      <c r="F719" s="104"/>
      <c r="G719" s="51">
        <f>SUM(G720)</f>
        <v>364650.03</v>
      </c>
      <c r="H719" s="51">
        <f t="shared" ref="H719:AB721" si="524">SUM(H720)</f>
        <v>0</v>
      </c>
      <c r="I719" s="51">
        <f t="shared" si="524"/>
        <v>0</v>
      </c>
      <c r="J719" s="51">
        <f t="shared" si="524"/>
        <v>364650.03</v>
      </c>
      <c r="K719" s="51">
        <f t="shared" si="524"/>
        <v>0</v>
      </c>
      <c r="L719" s="51">
        <f t="shared" si="524"/>
        <v>364650.03</v>
      </c>
      <c r="M719" s="51">
        <f t="shared" si="524"/>
        <v>0</v>
      </c>
      <c r="N719" s="51">
        <f t="shared" si="524"/>
        <v>0</v>
      </c>
      <c r="O719" s="51">
        <f t="shared" si="524"/>
        <v>364650.03</v>
      </c>
      <c r="P719" s="51">
        <f t="shared" si="524"/>
        <v>0</v>
      </c>
      <c r="Q719" s="51">
        <f t="shared" si="524"/>
        <v>364650.03</v>
      </c>
      <c r="R719" s="51">
        <f t="shared" si="524"/>
        <v>364650.03</v>
      </c>
      <c r="S719" s="51">
        <f t="shared" si="524"/>
        <v>0</v>
      </c>
      <c r="T719" s="51">
        <f t="shared" si="524"/>
        <v>0</v>
      </c>
      <c r="U719" s="51">
        <f t="shared" si="524"/>
        <v>0</v>
      </c>
      <c r="V719" s="51">
        <f t="shared" si="524"/>
        <v>0</v>
      </c>
      <c r="W719" s="51">
        <f t="shared" si="524"/>
        <v>0</v>
      </c>
      <c r="X719" s="51">
        <f t="shared" si="524"/>
        <v>0</v>
      </c>
      <c r="Y719" s="51">
        <f t="shared" si="524"/>
        <v>0</v>
      </c>
      <c r="Z719" s="51">
        <f t="shared" si="524"/>
        <v>0</v>
      </c>
      <c r="AA719" s="51">
        <f t="shared" si="524"/>
        <v>0</v>
      </c>
      <c r="AB719" s="51">
        <f t="shared" si="524"/>
        <v>0</v>
      </c>
    </row>
    <row r="720" spans="1:28" s="4" customFormat="1" ht="47.25" outlineLevel="1">
      <c r="A720" s="12" t="s">
        <v>410</v>
      </c>
      <c r="B720" s="22" t="s">
        <v>180</v>
      </c>
      <c r="C720" s="320" t="s">
        <v>902</v>
      </c>
      <c r="D720" s="22" t="s">
        <v>26</v>
      </c>
      <c r="E720" s="22" t="s">
        <v>2</v>
      </c>
      <c r="F720" s="104"/>
      <c r="G720" s="28">
        <f>SUM(G721)</f>
        <v>364650.03</v>
      </c>
      <c r="H720" s="28">
        <f t="shared" si="524"/>
        <v>0</v>
      </c>
      <c r="I720" s="28">
        <f t="shared" si="524"/>
        <v>0</v>
      </c>
      <c r="J720" s="28">
        <f t="shared" si="524"/>
        <v>364650.03</v>
      </c>
      <c r="K720" s="28">
        <f t="shared" si="524"/>
        <v>0</v>
      </c>
      <c r="L720" s="28">
        <f t="shared" si="524"/>
        <v>364650.03</v>
      </c>
      <c r="M720" s="28">
        <f t="shared" si="524"/>
        <v>0</v>
      </c>
      <c r="N720" s="28">
        <f t="shared" si="524"/>
        <v>0</v>
      </c>
      <c r="O720" s="28">
        <f t="shared" si="524"/>
        <v>364650.03</v>
      </c>
      <c r="P720" s="28">
        <f t="shared" si="524"/>
        <v>0</v>
      </c>
      <c r="Q720" s="28">
        <f t="shared" si="524"/>
        <v>364650.03</v>
      </c>
      <c r="R720" s="28">
        <f t="shared" si="524"/>
        <v>364650.03</v>
      </c>
      <c r="S720" s="28">
        <f t="shared" si="524"/>
        <v>0</v>
      </c>
      <c r="T720" s="28">
        <f t="shared" si="524"/>
        <v>0</v>
      </c>
      <c r="U720" s="28">
        <f t="shared" si="524"/>
        <v>0</v>
      </c>
      <c r="V720" s="28">
        <f t="shared" si="524"/>
        <v>0</v>
      </c>
      <c r="W720" s="28">
        <f t="shared" si="524"/>
        <v>0</v>
      </c>
      <c r="X720" s="28">
        <f t="shared" si="524"/>
        <v>0</v>
      </c>
      <c r="Y720" s="28">
        <f t="shared" si="524"/>
        <v>0</v>
      </c>
      <c r="Z720" s="28">
        <f t="shared" si="524"/>
        <v>0</v>
      </c>
      <c r="AA720" s="28">
        <f t="shared" si="524"/>
        <v>0</v>
      </c>
      <c r="AB720" s="28">
        <f t="shared" si="524"/>
        <v>0</v>
      </c>
    </row>
    <row r="721" spans="1:28" s="4" customFormat="1" ht="31.5" outlineLevel="1">
      <c r="A721" s="12" t="s">
        <v>411</v>
      </c>
      <c r="B721" s="22" t="s">
        <v>180</v>
      </c>
      <c r="C721" s="320" t="s">
        <v>902</v>
      </c>
      <c r="D721" s="22" t="s">
        <v>28</v>
      </c>
      <c r="E721" s="22" t="s">
        <v>2</v>
      </c>
      <c r="F721" s="104"/>
      <c r="G721" s="28">
        <f>SUM(G722)</f>
        <v>364650.03</v>
      </c>
      <c r="H721" s="28">
        <f t="shared" si="524"/>
        <v>0</v>
      </c>
      <c r="I721" s="28">
        <f t="shared" si="524"/>
        <v>0</v>
      </c>
      <c r="J721" s="28">
        <f t="shared" si="524"/>
        <v>364650.03</v>
      </c>
      <c r="K721" s="28">
        <f t="shared" si="524"/>
        <v>0</v>
      </c>
      <c r="L721" s="28">
        <f t="shared" si="524"/>
        <v>364650.03</v>
      </c>
      <c r="M721" s="28">
        <f t="shared" si="524"/>
        <v>0</v>
      </c>
      <c r="N721" s="28">
        <f t="shared" si="524"/>
        <v>0</v>
      </c>
      <c r="O721" s="28">
        <f t="shared" si="524"/>
        <v>364650.03</v>
      </c>
      <c r="P721" s="28">
        <f t="shared" si="524"/>
        <v>0</v>
      </c>
      <c r="Q721" s="28">
        <f t="shared" si="524"/>
        <v>364650.03</v>
      </c>
      <c r="R721" s="28">
        <f t="shared" si="524"/>
        <v>364650.03</v>
      </c>
      <c r="S721" s="28">
        <f t="shared" si="524"/>
        <v>0</v>
      </c>
      <c r="T721" s="28">
        <f t="shared" si="524"/>
        <v>0</v>
      </c>
      <c r="U721" s="28">
        <f t="shared" si="524"/>
        <v>0</v>
      </c>
      <c r="V721" s="28">
        <f t="shared" si="524"/>
        <v>0</v>
      </c>
      <c r="W721" s="28">
        <f t="shared" si="524"/>
        <v>0</v>
      </c>
      <c r="X721" s="28">
        <f t="shared" si="524"/>
        <v>0</v>
      </c>
      <c r="Y721" s="28">
        <f t="shared" si="524"/>
        <v>0</v>
      </c>
      <c r="Z721" s="28">
        <f t="shared" si="524"/>
        <v>0</v>
      </c>
      <c r="AA721" s="28">
        <f t="shared" si="524"/>
        <v>0</v>
      </c>
      <c r="AB721" s="28">
        <f t="shared" si="524"/>
        <v>0</v>
      </c>
    </row>
    <row r="722" spans="1:28" s="4" customFormat="1" ht="31.5" outlineLevel="1">
      <c r="A722" s="29" t="s">
        <v>443</v>
      </c>
      <c r="B722" s="242" t="s">
        <v>180</v>
      </c>
      <c r="C722" s="470" t="s">
        <v>902</v>
      </c>
      <c r="D722" s="242" t="s">
        <v>28</v>
      </c>
      <c r="E722" s="242">
        <v>310</v>
      </c>
      <c r="F722" s="322" t="s">
        <v>904</v>
      </c>
      <c r="G722" s="26">
        <f>SUM(I722:K722)-H722</f>
        <v>364650.03</v>
      </c>
      <c r="H722" s="26"/>
      <c r="I722" s="26"/>
      <c r="J722" s="10">
        <f>SUM(Q722)</f>
        <v>364650.03</v>
      </c>
      <c r="K722" s="11">
        <f>SUM(S722+U722+W722+Y722+AA722)</f>
        <v>0</v>
      </c>
      <c r="L722" s="26">
        <f>SUM(N722:P722)-M722</f>
        <v>364650.03</v>
      </c>
      <c r="M722" s="55"/>
      <c r="N722" s="26"/>
      <c r="O722" s="10">
        <f>SUM(R722)</f>
        <v>364650.03</v>
      </c>
      <c r="P722" s="11">
        <f>SUM(T722+V722+X722+Z722+AB722)</f>
        <v>0</v>
      </c>
      <c r="Q722" s="26">
        <v>364650.03</v>
      </c>
      <c r="R722" s="26">
        <v>364650.03</v>
      </c>
      <c r="S722" s="107"/>
      <c r="T722" s="107"/>
      <c r="U722" s="107"/>
      <c r="V722" s="107"/>
      <c r="W722" s="107"/>
      <c r="X722" s="107"/>
      <c r="Y722" s="107"/>
      <c r="Z722" s="107"/>
      <c r="AA722" s="107"/>
      <c r="AB722" s="107"/>
    </row>
    <row r="723" spans="1:28" s="225" customFormat="1" outlineLevel="1">
      <c r="A723" s="217" t="s">
        <v>804</v>
      </c>
      <c r="B723" s="228"/>
      <c r="C723" s="228"/>
      <c r="D723" s="228"/>
      <c r="E723" s="240"/>
      <c r="F723" s="241"/>
      <c r="G723" s="77">
        <f t="shared" ref="G723:G726" si="525">SUM(I723:K723)-H723</f>
        <v>0</v>
      </c>
      <c r="H723" s="77"/>
      <c r="I723" s="77"/>
      <c r="J723" s="221">
        <f t="shared" ref="J723:J726" si="526">SUM(Q723)</f>
        <v>0</v>
      </c>
      <c r="K723" s="222">
        <f t="shared" ref="K723:K726" si="527">SUM(S723+U723+W723+Y723+AA723)</f>
        <v>0</v>
      </c>
      <c r="L723" s="77">
        <f t="shared" ref="L723:L726" si="528">SUM(N723:P723)-M723</f>
        <v>0</v>
      </c>
      <c r="M723" s="224"/>
      <c r="N723" s="77"/>
      <c r="O723" s="221">
        <f t="shared" ref="O723:O726" si="529">SUM(R723)</f>
        <v>0</v>
      </c>
      <c r="P723" s="222">
        <f t="shared" ref="P723:P726" si="530">SUM(T723+V723+X723+Z723+AB723)</f>
        <v>0</v>
      </c>
      <c r="Q723" s="77"/>
      <c r="R723" s="77"/>
      <c r="S723" s="77"/>
      <c r="T723" s="77"/>
      <c r="U723" s="77"/>
      <c r="V723" s="77"/>
      <c r="W723" s="77"/>
      <c r="X723" s="77"/>
      <c r="Y723" s="77"/>
      <c r="Z723" s="77"/>
      <c r="AA723" s="77"/>
      <c r="AB723" s="77"/>
    </row>
    <row r="724" spans="1:28" s="225" customFormat="1" outlineLevel="1">
      <c r="A724" s="217" t="s">
        <v>805</v>
      </c>
      <c r="B724" s="228"/>
      <c r="C724" s="228"/>
      <c r="D724" s="228"/>
      <c r="E724" s="240"/>
      <c r="F724" s="241"/>
      <c r="G724" s="77">
        <f t="shared" si="525"/>
        <v>309952.53000000003</v>
      </c>
      <c r="H724" s="77"/>
      <c r="I724" s="77"/>
      <c r="J724" s="221">
        <f t="shared" si="526"/>
        <v>309952.53000000003</v>
      </c>
      <c r="K724" s="222">
        <f t="shared" si="527"/>
        <v>0</v>
      </c>
      <c r="L724" s="77">
        <f t="shared" si="528"/>
        <v>309952.53000000003</v>
      </c>
      <c r="M724" s="224"/>
      <c r="N724" s="77"/>
      <c r="O724" s="221">
        <f t="shared" si="529"/>
        <v>309952.53000000003</v>
      </c>
      <c r="P724" s="222">
        <f t="shared" si="530"/>
        <v>0</v>
      </c>
      <c r="Q724" s="77">
        <v>309952.53000000003</v>
      </c>
      <c r="R724" s="77">
        <v>309952.53000000003</v>
      </c>
      <c r="S724" s="77"/>
      <c r="T724" s="77"/>
      <c r="U724" s="77"/>
      <c r="V724" s="77"/>
      <c r="W724" s="77"/>
      <c r="X724" s="77"/>
      <c r="Y724" s="77"/>
      <c r="Z724" s="77"/>
      <c r="AA724" s="77"/>
      <c r="AB724" s="77"/>
    </row>
    <row r="725" spans="1:28" s="225" customFormat="1" outlineLevel="1">
      <c r="A725" s="217" t="s">
        <v>806</v>
      </c>
      <c r="B725" s="228"/>
      <c r="C725" s="228"/>
      <c r="D725" s="228"/>
      <c r="E725" s="240"/>
      <c r="F725" s="241"/>
      <c r="G725" s="77">
        <f t="shared" si="525"/>
        <v>43758</v>
      </c>
      <c r="H725" s="77"/>
      <c r="I725" s="77"/>
      <c r="J725" s="221">
        <f t="shared" si="526"/>
        <v>43758</v>
      </c>
      <c r="K725" s="222">
        <f t="shared" si="527"/>
        <v>0</v>
      </c>
      <c r="L725" s="77">
        <f t="shared" si="528"/>
        <v>43758</v>
      </c>
      <c r="M725" s="224"/>
      <c r="N725" s="77"/>
      <c r="O725" s="221">
        <f t="shared" si="529"/>
        <v>43758</v>
      </c>
      <c r="P725" s="222">
        <f t="shared" si="530"/>
        <v>0</v>
      </c>
      <c r="Q725" s="77">
        <v>43758</v>
      </c>
      <c r="R725" s="77">
        <v>43758</v>
      </c>
      <c r="S725" s="77"/>
      <c r="T725" s="77"/>
      <c r="U725" s="77"/>
      <c r="V725" s="77"/>
      <c r="W725" s="77"/>
      <c r="X725" s="77"/>
      <c r="Y725" s="77"/>
      <c r="Z725" s="77"/>
      <c r="AA725" s="77"/>
      <c r="AB725" s="77"/>
    </row>
    <row r="726" spans="1:28" s="225" customFormat="1" outlineLevel="1">
      <c r="A726" s="217" t="s">
        <v>855</v>
      </c>
      <c r="B726" s="471"/>
      <c r="C726" s="228"/>
      <c r="D726" s="228"/>
      <c r="E726" s="240"/>
      <c r="F726" s="241"/>
      <c r="G726" s="77">
        <f t="shared" si="525"/>
        <v>10939.5</v>
      </c>
      <c r="H726" s="77"/>
      <c r="I726" s="77"/>
      <c r="J726" s="221">
        <f t="shared" si="526"/>
        <v>10939.5</v>
      </c>
      <c r="K726" s="222">
        <f t="shared" si="527"/>
        <v>0</v>
      </c>
      <c r="L726" s="77">
        <f t="shared" si="528"/>
        <v>10939.5</v>
      </c>
      <c r="M726" s="224"/>
      <c r="N726" s="77"/>
      <c r="O726" s="221">
        <f t="shared" si="529"/>
        <v>10939.5</v>
      </c>
      <c r="P726" s="222">
        <f t="shared" si="530"/>
        <v>0</v>
      </c>
      <c r="Q726" s="77">
        <v>10939.5</v>
      </c>
      <c r="R726" s="77">
        <v>10939.5</v>
      </c>
      <c r="S726" s="77"/>
      <c r="T726" s="77"/>
      <c r="U726" s="77"/>
      <c r="V726" s="77"/>
      <c r="W726" s="77"/>
      <c r="X726" s="77"/>
      <c r="Y726" s="77"/>
      <c r="Z726" s="77"/>
      <c r="AA726" s="77"/>
      <c r="AB726" s="77"/>
    </row>
    <row r="727" spans="1:28" s="7" customFormat="1" ht="94.5" outlineLevel="2">
      <c r="A727" s="314" t="s">
        <v>181</v>
      </c>
      <c r="B727" s="100" t="s">
        <v>180</v>
      </c>
      <c r="C727" s="100" t="s">
        <v>182</v>
      </c>
      <c r="D727" s="100" t="s">
        <v>2</v>
      </c>
      <c r="E727" s="100" t="s">
        <v>2</v>
      </c>
      <c r="F727" s="100"/>
      <c r="G727" s="71">
        <f>SUM(G728)</f>
        <v>812820.97</v>
      </c>
      <c r="H727" s="71">
        <f t="shared" ref="H727:AB727" si="531">SUM(H728)</f>
        <v>0</v>
      </c>
      <c r="I727" s="71">
        <f t="shared" si="531"/>
        <v>812820.97</v>
      </c>
      <c r="J727" s="71">
        <f t="shared" si="531"/>
        <v>0</v>
      </c>
      <c r="K727" s="71">
        <f t="shared" si="531"/>
        <v>0</v>
      </c>
      <c r="L727" s="71">
        <f t="shared" si="531"/>
        <v>812820.97</v>
      </c>
      <c r="M727" s="71">
        <f t="shared" si="531"/>
        <v>0</v>
      </c>
      <c r="N727" s="71">
        <f t="shared" si="531"/>
        <v>812820.97</v>
      </c>
      <c r="O727" s="71">
        <f t="shared" si="531"/>
        <v>0</v>
      </c>
      <c r="P727" s="71">
        <f t="shared" si="531"/>
        <v>0</v>
      </c>
      <c r="Q727" s="71">
        <f t="shared" si="531"/>
        <v>0</v>
      </c>
      <c r="R727" s="71">
        <f t="shared" si="531"/>
        <v>0</v>
      </c>
      <c r="S727" s="71">
        <f t="shared" si="531"/>
        <v>0</v>
      </c>
      <c r="T727" s="71">
        <f t="shared" si="531"/>
        <v>0</v>
      </c>
      <c r="U727" s="71">
        <f t="shared" si="531"/>
        <v>0</v>
      </c>
      <c r="V727" s="71">
        <f t="shared" si="531"/>
        <v>0</v>
      </c>
      <c r="W727" s="71">
        <f t="shared" si="531"/>
        <v>0</v>
      </c>
      <c r="X727" s="71">
        <f t="shared" si="531"/>
        <v>0</v>
      </c>
      <c r="Y727" s="71">
        <f t="shared" si="531"/>
        <v>0</v>
      </c>
      <c r="Z727" s="71">
        <f t="shared" si="531"/>
        <v>0</v>
      </c>
      <c r="AA727" s="71">
        <f t="shared" si="531"/>
        <v>0</v>
      </c>
      <c r="AB727" s="71">
        <f t="shared" si="531"/>
        <v>0</v>
      </c>
    </row>
    <row r="728" spans="1:28" ht="47.25" outlineLevel="3">
      <c r="A728" s="2" t="s">
        <v>25</v>
      </c>
      <c r="B728" s="23" t="s">
        <v>180</v>
      </c>
      <c r="C728" s="23" t="s">
        <v>182</v>
      </c>
      <c r="D728" s="23" t="s">
        <v>26</v>
      </c>
      <c r="E728" s="23" t="s">
        <v>2</v>
      </c>
      <c r="F728" s="23"/>
      <c r="G728" s="24">
        <f t="shared" ref="G728:I729" si="532">SUM(G729)</f>
        <v>812820.97</v>
      </c>
      <c r="H728" s="24">
        <f t="shared" si="532"/>
        <v>0</v>
      </c>
      <c r="I728" s="35">
        <f t="shared" si="532"/>
        <v>812820.97</v>
      </c>
      <c r="J728" s="35">
        <f t="shared" ref="J728:S729" si="533">SUM(J729)</f>
        <v>0</v>
      </c>
      <c r="K728" s="35">
        <f t="shared" si="533"/>
        <v>0</v>
      </c>
      <c r="L728" s="35">
        <f t="shared" si="533"/>
        <v>812820.97</v>
      </c>
      <c r="M728" s="35">
        <f t="shared" si="533"/>
        <v>0</v>
      </c>
      <c r="N728" s="35">
        <f t="shared" si="533"/>
        <v>812820.97</v>
      </c>
      <c r="O728" s="28">
        <f t="shared" si="533"/>
        <v>0</v>
      </c>
      <c r="P728" s="28">
        <f t="shared" si="533"/>
        <v>0</v>
      </c>
      <c r="Q728" s="28">
        <f t="shared" si="533"/>
        <v>0</v>
      </c>
      <c r="R728" s="28">
        <f t="shared" si="533"/>
        <v>0</v>
      </c>
      <c r="S728" s="28">
        <f t="shared" si="533"/>
        <v>0</v>
      </c>
      <c r="T728" s="28">
        <f t="shared" ref="T728:AB729" si="534">SUM(T729)</f>
        <v>0</v>
      </c>
      <c r="U728" s="28">
        <f t="shared" si="534"/>
        <v>0</v>
      </c>
      <c r="V728" s="28">
        <f t="shared" si="534"/>
        <v>0</v>
      </c>
      <c r="W728" s="28">
        <f t="shared" si="534"/>
        <v>0</v>
      </c>
      <c r="X728" s="28">
        <f t="shared" si="534"/>
        <v>0</v>
      </c>
      <c r="Y728" s="28">
        <f t="shared" si="534"/>
        <v>0</v>
      </c>
      <c r="Z728" s="28">
        <f t="shared" si="534"/>
        <v>0</v>
      </c>
      <c r="AA728" s="28">
        <f t="shared" si="534"/>
        <v>0</v>
      </c>
      <c r="AB728" s="28">
        <f t="shared" si="534"/>
        <v>0</v>
      </c>
    </row>
    <row r="729" spans="1:28" ht="31.5" outlineLevel="4">
      <c r="A729" s="2" t="s">
        <v>27</v>
      </c>
      <c r="B729" s="23" t="s">
        <v>180</v>
      </c>
      <c r="C729" s="23" t="s">
        <v>182</v>
      </c>
      <c r="D729" s="23" t="s">
        <v>28</v>
      </c>
      <c r="E729" s="23" t="s">
        <v>2</v>
      </c>
      <c r="F729" s="23"/>
      <c r="G729" s="24">
        <f t="shared" si="532"/>
        <v>812820.97</v>
      </c>
      <c r="H729" s="24">
        <f t="shared" si="532"/>
        <v>0</v>
      </c>
      <c r="I729" s="35">
        <f t="shared" si="532"/>
        <v>812820.97</v>
      </c>
      <c r="J729" s="35">
        <f t="shared" si="533"/>
        <v>0</v>
      </c>
      <c r="K729" s="35">
        <f t="shared" si="533"/>
        <v>0</v>
      </c>
      <c r="L729" s="35">
        <f t="shared" si="533"/>
        <v>812820.97</v>
      </c>
      <c r="M729" s="35">
        <f t="shared" si="533"/>
        <v>0</v>
      </c>
      <c r="N729" s="35">
        <f t="shared" si="533"/>
        <v>812820.97</v>
      </c>
      <c r="O729" s="28">
        <f t="shared" si="533"/>
        <v>0</v>
      </c>
      <c r="P729" s="28">
        <f t="shared" si="533"/>
        <v>0</v>
      </c>
      <c r="Q729" s="28">
        <f t="shared" si="533"/>
        <v>0</v>
      </c>
      <c r="R729" s="28">
        <f t="shared" si="533"/>
        <v>0</v>
      </c>
      <c r="S729" s="28">
        <f t="shared" si="533"/>
        <v>0</v>
      </c>
      <c r="T729" s="28">
        <f t="shared" si="534"/>
        <v>0</v>
      </c>
      <c r="U729" s="28">
        <f t="shared" si="534"/>
        <v>0</v>
      </c>
      <c r="V729" s="28">
        <f t="shared" si="534"/>
        <v>0</v>
      </c>
      <c r="W729" s="28">
        <f t="shared" si="534"/>
        <v>0</v>
      </c>
      <c r="X729" s="28">
        <f t="shared" si="534"/>
        <v>0</v>
      </c>
      <c r="Y729" s="28">
        <f t="shared" si="534"/>
        <v>0</v>
      </c>
      <c r="Z729" s="28">
        <f t="shared" si="534"/>
        <v>0</v>
      </c>
      <c r="AA729" s="28">
        <f t="shared" si="534"/>
        <v>0</v>
      </c>
      <c r="AB729" s="28">
        <f t="shared" si="534"/>
        <v>0</v>
      </c>
    </row>
    <row r="730" spans="1:28" outlineLevel="5">
      <c r="A730" s="2" t="s">
        <v>37</v>
      </c>
      <c r="B730" s="23" t="s">
        <v>180</v>
      </c>
      <c r="C730" s="23" t="s">
        <v>182</v>
      </c>
      <c r="D730" s="23" t="s">
        <v>28</v>
      </c>
      <c r="E730" s="23" t="s">
        <v>38</v>
      </c>
      <c r="F730" s="23"/>
      <c r="G730" s="24">
        <f>SUM(I730:K730)-H730</f>
        <v>812820.97</v>
      </c>
      <c r="H730" s="24"/>
      <c r="I730" s="35">
        <v>812820.97</v>
      </c>
      <c r="J730" s="8">
        <f>SUM(Q730)</f>
        <v>0</v>
      </c>
      <c r="K730" s="9">
        <f>SUM(S730+U730+W730+Y730+AA730)</f>
        <v>0</v>
      </c>
      <c r="L730" s="28">
        <f>SUM(N730:P730)-M730</f>
        <v>812820.97</v>
      </c>
      <c r="M730" s="37"/>
      <c r="N730" s="36">
        <v>812820.97</v>
      </c>
      <c r="O730" s="8">
        <f>SUM(R730)</f>
        <v>0</v>
      </c>
      <c r="P730" s="9">
        <f>SUM(T730+V730+X730+Z730+AB730)</f>
        <v>0</v>
      </c>
      <c r="Q730" s="9"/>
      <c r="R730" s="9"/>
      <c r="S730" s="9"/>
      <c r="T730" s="9"/>
      <c r="U730" s="9"/>
      <c r="V730" s="9"/>
      <c r="W730" s="9"/>
      <c r="X730" s="9"/>
      <c r="Y730" s="9"/>
      <c r="Z730" s="9"/>
      <c r="AA730" s="9"/>
      <c r="AB730" s="9"/>
    </row>
    <row r="731" spans="1:28" s="7" customFormat="1" ht="31.5" outlineLevel="2">
      <c r="A731" s="6" t="s">
        <v>183</v>
      </c>
      <c r="B731" s="48" t="s">
        <v>180</v>
      </c>
      <c r="C731" s="48" t="s">
        <v>184</v>
      </c>
      <c r="D731" s="48" t="s">
        <v>2</v>
      </c>
      <c r="E731" s="48" t="s">
        <v>2</v>
      </c>
      <c r="F731" s="48"/>
      <c r="G731" s="49">
        <f t="shared" ref="G731:I733" si="535">SUM(G732)</f>
        <v>0</v>
      </c>
      <c r="H731" s="49">
        <f t="shared" si="535"/>
        <v>370000.06</v>
      </c>
      <c r="I731" s="50">
        <f t="shared" si="535"/>
        <v>370000.06</v>
      </c>
      <c r="J731" s="50">
        <f t="shared" ref="J731:AB733" si="536">SUM(J732)</f>
        <v>0</v>
      </c>
      <c r="K731" s="50">
        <f t="shared" si="536"/>
        <v>0</v>
      </c>
      <c r="L731" s="50">
        <f t="shared" si="536"/>
        <v>0</v>
      </c>
      <c r="M731" s="50">
        <f t="shared" si="536"/>
        <v>369978.51</v>
      </c>
      <c r="N731" s="50">
        <f t="shared" si="536"/>
        <v>369978.51</v>
      </c>
      <c r="O731" s="51">
        <f t="shared" si="536"/>
        <v>0</v>
      </c>
      <c r="P731" s="51">
        <f t="shared" si="536"/>
        <v>0</v>
      </c>
      <c r="Q731" s="51">
        <f t="shared" si="536"/>
        <v>0</v>
      </c>
      <c r="R731" s="51">
        <f t="shared" si="536"/>
        <v>0</v>
      </c>
      <c r="S731" s="51">
        <f t="shared" si="536"/>
        <v>0</v>
      </c>
      <c r="T731" s="51">
        <f t="shared" si="536"/>
        <v>0</v>
      </c>
      <c r="U731" s="51">
        <f t="shared" si="536"/>
        <v>0</v>
      </c>
      <c r="V731" s="51">
        <f t="shared" si="536"/>
        <v>0</v>
      </c>
      <c r="W731" s="51">
        <f t="shared" si="536"/>
        <v>0</v>
      </c>
      <c r="X731" s="51">
        <f t="shared" si="536"/>
        <v>0</v>
      </c>
      <c r="Y731" s="51">
        <f t="shared" si="536"/>
        <v>0</v>
      </c>
      <c r="Z731" s="51">
        <f t="shared" si="536"/>
        <v>0</v>
      </c>
      <c r="AA731" s="51">
        <f t="shared" si="536"/>
        <v>0</v>
      </c>
      <c r="AB731" s="51">
        <f t="shared" si="536"/>
        <v>0</v>
      </c>
    </row>
    <row r="732" spans="1:28" outlineLevel="3">
      <c r="A732" s="2" t="s">
        <v>138</v>
      </c>
      <c r="B732" s="23" t="s">
        <v>180</v>
      </c>
      <c r="C732" s="23" t="s">
        <v>184</v>
      </c>
      <c r="D732" s="23" t="s">
        <v>139</v>
      </c>
      <c r="E732" s="23" t="s">
        <v>2</v>
      </c>
      <c r="F732" s="23"/>
      <c r="G732" s="24">
        <f t="shared" si="535"/>
        <v>0</v>
      </c>
      <c r="H732" s="24">
        <f t="shared" si="535"/>
        <v>370000.06</v>
      </c>
      <c r="I732" s="35">
        <f t="shared" si="535"/>
        <v>370000.06</v>
      </c>
      <c r="J732" s="35">
        <f t="shared" si="536"/>
        <v>0</v>
      </c>
      <c r="K732" s="35">
        <f t="shared" si="536"/>
        <v>0</v>
      </c>
      <c r="L732" s="35">
        <f t="shared" si="536"/>
        <v>0</v>
      </c>
      <c r="M732" s="35">
        <f t="shared" si="536"/>
        <v>369978.51</v>
      </c>
      <c r="N732" s="35">
        <f t="shared" si="536"/>
        <v>369978.51</v>
      </c>
      <c r="O732" s="28">
        <f t="shared" si="536"/>
        <v>0</v>
      </c>
      <c r="P732" s="28">
        <f t="shared" si="536"/>
        <v>0</v>
      </c>
      <c r="Q732" s="28">
        <f t="shared" si="536"/>
        <v>0</v>
      </c>
      <c r="R732" s="28">
        <f t="shared" si="536"/>
        <v>0</v>
      </c>
      <c r="S732" s="28">
        <f t="shared" si="536"/>
        <v>0</v>
      </c>
      <c r="T732" s="28">
        <f t="shared" si="536"/>
        <v>0</v>
      </c>
      <c r="U732" s="28">
        <f t="shared" si="536"/>
        <v>0</v>
      </c>
      <c r="V732" s="28">
        <f t="shared" si="536"/>
        <v>0</v>
      </c>
      <c r="W732" s="28">
        <f t="shared" si="536"/>
        <v>0</v>
      </c>
      <c r="X732" s="28">
        <f t="shared" si="536"/>
        <v>0</v>
      </c>
      <c r="Y732" s="28">
        <f t="shared" si="536"/>
        <v>0</v>
      </c>
      <c r="Z732" s="28">
        <f t="shared" si="536"/>
        <v>0</v>
      </c>
      <c r="AA732" s="28">
        <f t="shared" si="536"/>
        <v>0</v>
      </c>
      <c r="AB732" s="28">
        <f t="shared" si="536"/>
        <v>0</v>
      </c>
    </row>
    <row r="733" spans="1:28" ht="31.5" outlineLevel="4">
      <c r="A733" s="2" t="s">
        <v>140</v>
      </c>
      <c r="B733" s="23" t="s">
        <v>180</v>
      </c>
      <c r="C733" s="23" t="s">
        <v>184</v>
      </c>
      <c r="D733" s="23" t="s">
        <v>141</v>
      </c>
      <c r="E733" s="23" t="s">
        <v>2</v>
      </c>
      <c r="F733" s="23"/>
      <c r="G733" s="24">
        <f t="shared" si="535"/>
        <v>0</v>
      </c>
      <c r="H733" s="24">
        <f t="shared" si="535"/>
        <v>370000.06</v>
      </c>
      <c r="I733" s="35">
        <f t="shared" si="535"/>
        <v>370000.06</v>
      </c>
      <c r="J733" s="35">
        <f t="shared" si="536"/>
        <v>0</v>
      </c>
      <c r="K733" s="35">
        <f t="shared" si="536"/>
        <v>0</v>
      </c>
      <c r="L733" s="35">
        <f t="shared" si="536"/>
        <v>0</v>
      </c>
      <c r="M733" s="25">
        <f t="shared" si="536"/>
        <v>369978.51</v>
      </c>
      <c r="N733" s="25">
        <f t="shared" si="536"/>
        <v>369978.51</v>
      </c>
      <c r="O733" s="28">
        <f t="shared" si="536"/>
        <v>0</v>
      </c>
      <c r="P733" s="28">
        <f t="shared" si="536"/>
        <v>0</v>
      </c>
      <c r="Q733" s="28">
        <f t="shared" si="536"/>
        <v>0</v>
      </c>
      <c r="R733" s="28">
        <f t="shared" si="536"/>
        <v>0</v>
      </c>
      <c r="S733" s="28">
        <f t="shared" si="536"/>
        <v>0</v>
      </c>
      <c r="T733" s="28">
        <f t="shared" si="536"/>
        <v>0</v>
      </c>
      <c r="U733" s="28">
        <f t="shared" si="536"/>
        <v>0</v>
      </c>
      <c r="V733" s="28">
        <f t="shared" si="536"/>
        <v>0</v>
      </c>
      <c r="W733" s="28">
        <f t="shared" si="536"/>
        <v>0</v>
      </c>
      <c r="X733" s="28">
        <f t="shared" si="536"/>
        <v>0</v>
      </c>
      <c r="Y733" s="28">
        <f t="shared" si="536"/>
        <v>0</v>
      </c>
      <c r="Z733" s="28">
        <f t="shared" si="536"/>
        <v>0</v>
      </c>
      <c r="AA733" s="28">
        <f t="shared" si="536"/>
        <v>0</v>
      </c>
      <c r="AB733" s="28">
        <f t="shared" si="536"/>
        <v>0</v>
      </c>
    </row>
    <row r="734" spans="1:28" ht="47.25" outlineLevel="5">
      <c r="A734" s="2" t="s">
        <v>142</v>
      </c>
      <c r="B734" s="23" t="s">
        <v>180</v>
      </c>
      <c r="C734" s="23" t="s">
        <v>184</v>
      </c>
      <c r="D734" s="23" t="s">
        <v>141</v>
      </c>
      <c r="E734" s="23" t="s">
        <v>143</v>
      </c>
      <c r="F734" s="23"/>
      <c r="G734" s="24">
        <f>SUM(I734:K734)-H734</f>
        <v>0</v>
      </c>
      <c r="H734" s="24">
        <v>370000.06</v>
      </c>
      <c r="I734" s="35">
        <v>370000.06</v>
      </c>
      <c r="J734" s="8">
        <f>SUM(Q734)</f>
        <v>0</v>
      </c>
      <c r="K734" s="9">
        <f>SUM(S734+U734+W734+Y734+AA734)</f>
        <v>0</v>
      </c>
      <c r="L734" s="28">
        <f>SUM(N734:P734)-M734</f>
        <v>0</v>
      </c>
      <c r="M734" s="28">
        <v>369978.51</v>
      </c>
      <c r="N734" s="28">
        <v>369978.51</v>
      </c>
      <c r="O734" s="8">
        <f>SUM(R734)</f>
        <v>0</v>
      </c>
      <c r="P734" s="9">
        <f>SUM(T734+V734+X734+Z734+AB734)</f>
        <v>0</v>
      </c>
      <c r="Q734" s="9"/>
      <c r="R734" s="9"/>
      <c r="S734" s="9"/>
      <c r="T734" s="9"/>
      <c r="U734" s="9"/>
      <c r="V734" s="9"/>
      <c r="W734" s="9"/>
      <c r="X734" s="9"/>
      <c r="Y734" s="9"/>
      <c r="Z734" s="9"/>
      <c r="AA734" s="9"/>
      <c r="AB734" s="9"/>
    </row>
    <row r="735" spans="1:28" s="7" customFormat="1" ht="141.75" outlineLevel="2">
      <c r="A735" s="6" t="s">
        <v>185</v>
      </c>
      <c r="B735" s="48" t="s">
        <v>180</v>
      </c>
      <c r="C735" s="48" t="s">
        <v>186</v>
      </c>
      <c r="D735" s="48" t="s">
        <v>2</v>
      </c>
      <c r="E735" s="48" t="s">
        <v>2</v>
      </c>
      <c r="F735" s="48"/>
      <c r="G735" s="49">
        <f t="shared" ref="G735:I737" si="537">SUM(G736)</f>
        <v>0</v>
      </c>
      <c r="H735" s="49">
        <f t="shared" si="537"/>
        <v>300000</v>
      </c>
      <c r="I735" s="50">
        <f t="shared" si="537"/>
        <v>300000</v>
      </c>
      <c r="J735" s="50">
        <f t="shared" ref="J735:AB737" si="538">SUM(J736)</f>
        <v>0</v>
      </c>
      <c r="K735" s="50">
        <f t="shared" si="538"/>
        <v>0</v>
      </c>
      <c r="L735" s="50">
        <f t="shared" si="538"/>
        <v>0</v>
      </c>
      <c r="M735" s="50">
        <f t="shared" si="538"/>
        <v>299866.09000000003</v>
      </c>
      <c r="N735" s="50">
        <f t="shared" si="538"/>
        <v>299866.09000000003</v>
      </c>
      <c r="O735" s="51">
        <f t="shared" si="538"/>
        <v>0</v>
      </c>
      <c r="P735" s="51">
        <f t="shared" si="538"/>
        <v>0</v>
      </c>
      <c r="Q735" s="51">
        <f t="shared" si="538"/>
        <v>0</v>
      </c>
      <c r="R735" s="51">
        <f t="shared" si="538"/>
        <v>0</v>
      </c>
      <c r="S735" s="51">
        <f t="shared" si="538"/>
        <v>0</v>
      </c>
      <c r="T735" s="51">
        <f t="shared" si="538"/>
        <v>0</v>
      </c>
      <c r="U735" s="51">
        <f t="shared" si="538"/>
        <v>0</v>
      </c>
      <c r="V735" s="51">
        <f t="shared" si="538"/>
        <v>0</v>
      </c>
      <c r="W735" s="51">
        <f t="shared" si="538"/>
        <v>0</v>
      </c>
      <c r="X735" s="51">
        <f t="shared" si="538"/>
        <v>0</v>
      </c>
      <c r="Y735" s="51">
        <f t="shared" si="538"/>
        <v>0</v>
      </c>
      <c r="Z735" s="51">
        <f t="shared" si="538"/>
        <v>0</v>
      </c>
      <c r="AA735" s="51">
        <f t="shared" si="538"/>
        <v>0</v>
      </c>
      <c r="AB735" s="51">
        <f t="shared" si="538"/>
        <v>0</v>
      </c>
    </row>
    <row r="736" spans="1:28" outlineLevel="3">
      <c r="A736" s="2" t="s">
        <v>138</v>
      </c>
      <c r="B736" s="23" t="s">
        <v>180</v>
      </c>
      <c r="C736" s="23" t="s">
        <v>186</v>
      </c>
      <c r="D736" s="23" t="s">
        <v>139</v>
      </c>
      <c r="E736" s="23" t="s">
        <v>2</v>
      </c>
      <c r="F736" s="23"/>
      <c r="G736" s="24">
        <f t="shared" si="537"/>
        <v>0</v>
      </c>
      <c r="H736" s="24">
        <f t="shared" si="537"/>
        <v>300000</v>
      </c>
      <c r="I736" s="35">
        <f t="shared" si="537"/>
        <v>300000</v>
      </c>
      <c r="J736" s="35">
        <f t="shared" si="538"/>
        <v>0</v>
      </c>
      <c r="K736" s="35">
        <f t="shared" si="538"/>
        <v>0</v>
      </c>
      <c r="L736" s="35">
        <f t="shared" si="538"/>
        <v>0</v>
      </c>
      <c r="M736" s="35">
        <f t="shared" si="538"/>
        <v>299866.09000000003</v>
      </c>
      <c r="N736" s="35">
        <f t="shared" si="538"/>
        <v>299866.09000000003</v>
      </c>
      <c r="O736" s="28">
        <f t="shared" si="538"/>
        <v>0</v>
      </c>
      <c r="P736" s="28">
        <f t="shared" si="538"/>
        <v>0</v>
      </c>
      <c r="Q736" s="28">
        <f t="shared" si="538"/>
        <v>0</v>
      </c>
      <c r="R736" s="28">
        <f t="shared" si="538"/>
        <v>0</v>
      </c>
      <c r="S736" s="28">
        <f t="shared" si="538"/>
        <v>0</v>
      </c>
      <c r="T736" s="28">
        <f t="shared" si="538"/>
        <v>0</v>
      </c>
      <c r="U736" s="28">
        <f t="shared" si="538"/>
        <v>0</v>
      </c>
      <c r="V736" s="28">
        <f t="shared" si="538"/>
        <v>0</v>
      </c>
      <c r="W736" s="28">
        <f t="shared" si="538"/>
        <v>0</v>
      </c>
      <c r="X736" s="28">
        <f t="shared" si="538"/>
        <v>0</v>
      </c>
      <c r="Y736" s="28">
        <f t="shared" si="538"/>
        <v>0</v>
      </c>
      <c r="Z736" s="28">
        <f t="shared" si="538"/>
        <v>0</v>
      </c>
      <c r="AA736" s="28">
        <f t="shared" si="538"/>
        <v>0</v>
      </c>
      <c r="AB736" s="28">
        <f t="shared" si="538"/>
        <v>0</v>
      </c>
    </row>
    <row r="737" spans="1:28" ht="31.5" outlineLevel="4">
      <c r="A737" s="2" t="s">
        <v>140</v>
      </c>
      <c r="B737" s="23" t="s">
        <v>180</v>
      </c>
      <c r="C737" s="23" t="s">
        <v>186</v>
      </c>
      <c r="D737" s="23" t="s">
        <v>141</v>
      </c>
      <c r="E737" s="23" t="s">
        <v>2</v>
      </c>
      <c r="F737" s="23"/>
      <c r="G737" s="24">
        <f t="shared" si="537"/>
        <v>0</v>
      </c>
      <c r="H737" s="24">
        <f t="shared" si="537"/>
        <v>300000</v>
      </c>
      <c r="I737" s="35">
        <f t="shared" si="537"/>
        <v>300000</v>
      </c>
      <c r="J737" s="35">
        <f t="shared" si="538"/>
        <v>0</v>
      </c>
      <c r="K737" s="35">
        <f t="shared" si="538"/>
        <v>0</v>
      </c>
      <c r="L737" s="35">
        <f t="shared" si="538"/>
        <v>0</v>
      </c>
      <c r="M737" s="25">
        <f t="shared" si="538"/>
        <v>299866.09000000003</v>
      </c>
      <c r="N737" s="25">
        <f t="shared" si="538"/>
        <v>299866.09000000003</v>
      </c>
      <c r="O737" s="28">
        <f t="shared" si="538"/>
        <v>0</v>
      </c>
      <c r="P737" s="28">
        <f t="shared" si="538"/>
        <v>0</v>
      </c>
      <c r="Q737" s="28">
        <f t="shared" si="538"/>
        <v>0</v>
      </c>
      <c r="R737" s="28">
        <f t="shared" si="538"/>
        <v>0</v>
      </c>
      <c r="S737" s="28">
        <f t="shared" si="538"/>
        <v>0</v>
      </c>
      <c r="T737" s="28">
        <f t="shared" si="538"/>
        <v>0</v>
      </c>
      <c r="U737" s="28">
        <f t="shared" si="538"/>
        <v>0</v>
      </c>
      <c r="V737" s="28">
        <f t="shared" si="538"/>
        <v>0</v>
      </c>
      <c r="W737" s="28">
        <f t="shared" si="538"/>
        <v>0</v>
      </c>
      <c r="X737" s="28">
        <f t="shared" si="538"/>
        <v>0</v>
      </c>
      <c r="Y737" s="28">
        <f t="shared" si="538"/>
        <v>0</v>
      </c>
      <c r="Z737" s="28">
        <f t="shared" si="538"/>
        <v>0</v>
      </c>
      <c r="AA737" s="28">
        <f t="shared" si="538"/>
        <v>0</v>
      </c>
      <c r="AB737" s="28">
        <f t="shared" si="538"/>
        <v>0</v>
      </c>
    </row>
    <row r="738" spans="1:28" ht="47.25" outlineLevel="5">
      <c r="A738" s="2" t="s">
        <v>142</v>
      </c>
      <c r="B738" s="23" t="s">
        <v>180</v>
      </c>
      <c r="C738" s="23" t="s">
        <v>186</v>
      </c>
      <c r="D738" s="23" t="s">
        <v>141</v>
      </c>
      <c r="E738" s="23" t="s">
        <v>143</v>
      </c>
      <c r="F738" s="23"/>
      <c r="G738" s="24">
        <f>SUM(I738:K738)-H738</f>
        <v>0</v>
      </c>
      <c r="H738" s="24">
        <v>300000</v>
      </c>
      <c r="I738" s="35">
        <v>300000</v>
      </c>
      <c r="J738" s="8">
        <f>SUM(Q738)</f>
        <v>0</v>
      </c>
      <c r="K738" s="9">
        <f>SUM(S738+U738+W738+Y738+AA738)</f>
        <v>0</v>
      </c>
      <c r="L738" s="28">
        <f>SUM(N738:P738)-M738</f>
        <v>0</v>
      </c>
      <c r="M738" s="28">
        <v>299866.09000000003</v>
      </c>
      <c r="N738" s="28">
        <v>299866.09000000003</v>
      </c>
      <c r="O738" s="8">
        <f>SUM(R738)</f>
        <v>0</v>
      </c>
      <c r="P738" s="9">
        <f>SUM(T738+V738+X738+Z738+AB738)</f>
        <v>0</v>
      </c>
      <c r="Q738" s="9"/>
      <c r="R738" s="9"/>
      <c r="S738" s="9"/>
      <c r="T738" s="9"/>
      <c r="U738" s="9"/>
      <c r="V738" s="9"/>
      <c r="W738" s="9"/>
      <c r="X738" s="9"/>
      <c r="Y738" s="9"/>
      <c r="Z738" s="9"/>
      <c r="AA738" s="9"/>
      <c r="AB738" s="9"/>
    </row>
    <row r="739" spans="1:28" s="4" customFormat="1">
      <c r="A739" s="3" t="s">
        <v>187</v>
      </c>
      <c r="B739" s="40" t="s">
        <v>188</v>
      </c>
      <c r="C739" s="40" t="s">
        <v>4</v>
      </c>
      <c r="D739" s="40" t="s">
        <v>2</v>
      </c>
      <c r="E739" s="40" t="s">
        <v>2</v>
      </c>
      <c r="F739" s="40"/>
      <c r="G739" s="41">
        <f t="shared" ref="G739:AB739" si="539">SUM(G740+G829+G1042+G1089+G1106+G1130)</f>
        <v>284361855.06999999</v>
      </c>
      <c r="H739" s="41">
        <f t="shared" si="539"/>
        <v>180000</v>
      </c>
      <c r="I739" s="42">
        <f t="shared" si="539"/>
        <v>284361855.06999999</v>
      </c>
      <c r="J739" s="42">
        <f t="shared" si="539"/>
        <v>180000</v>
      </c>
      <c r="K739" s="42">
        <f t="shared" si="539"/>
        <v>0</v>
      </c>
      <c r="L739" s="42">
        <f t="shared" si="539"/>
        <v>280766250.84999996</v>
      </c>
      <c r="M739" s="252">
        <f t="shared" si="539"/>
        <v>180000</v>
      </c>
      <c r="N739" s="252">
        <f t="shared" si="539"/>
        <v>280766250.84999996</v>
      </c>
      <c r="O739" s="43">
        <f t="shared" si="539"/>
        <v>180000</v>
      </c>
      <c r="P739" s="43">
        <f t="shared" si="539"/>
        <v>0</v>
      </c>
      <c r="Q739" s="43">
        <f t="shared" si="539"/>
        <v>180000</v>
      </c>
      <c r="R739" s="43">
        <f t="shared" si="539"/>
        <v>180000</v>
      </c>
      <c r="S739" s="43">
        <f t="shared" si="539"/>
        <v>0</v>
      </c>
      <c r="T739" s="43">
        <f t="shared" si="539"/>
        <v>0</v>
      </c>
      <c r="U739" s="43">
        <f t="shared" si="539"/>
        <v>0</v>
      </c>
      <c r="V739" s="43">
        <f t="shared" si="539"/>
        <v>0</v>
      </c>
      <c r="W739" s="43">
        <f t="shared" si="539"/>
        <v>0</v>
      </c>
      <c r="X739" s="43">
        <f t="shared" si="539"/>
        <v>0</v>
      </c>
      <c r="Y739" s="43">
        <f t="shared" si="539"/>
        <v>0</v>
      </c>
      <c r="Z739" s="43">
        <f t="shared" si="539"/>
        <v>0</v>
      </c>
      <c r="AA739" s="43">
        <f t="shared" si="539"/>
        <v>0</v>
      </c>
      <c r="AB739" s="43">
        <f t="shared" si="539"/>
        <v>0</v>
      </c>
    </row>
    <row r="740" spans="1:28" s="4" customFormat="1" outlineLevel="1">
      <c r="A740" s="5" t="s">
        <v>189</v>
      </c>
      <c r="B740" s="44" t="s">
        <v>190</v>
      </c>
      <c r="C740" s="44" t="s">
        <v>4</v>
      </c>
      <c r="D740" s="44" t="s">
        <v>2</v>
      </c>
      <c r="E740" s="44" t="s">
        <v>2</v>
      </c>
      <c r="F740" s="44"/>
      <c r="G740" s="45">
        <f t="shared" ref="G740:AB740" si="540">SUM(G741+G769+G774+G786+G790+G794+G798+G804+G809+G817+G821+G825)</f>
        <v>76899996.920000002</v>
      </c>
      <c r="H740" s="45">
        <f t="shared" si="540"/>
        <v>0</v>
      </c>
      <c r="I740" s="46">
        <f t="shared" si="540"/>
        <v>76899996.920000002</v>
      </c>
      <c r="J740" s="46">
        <f t="shared" si="540"/>
        <v>0</v>
      </c>
      <c r="K740" s="46">
        <f t="shared" si="540"/>
        <v>0</v>
      </c>
      <c r="L740" s="46">
        <f t="shared" si="540"/>
        <v>75243993.440000013</v>
      </c>
      <c r="M740" s="46">
        <f t="shared" si="540"/>
        <v>0</v>
      </c>
      <c r="N740" s="46">
        <f t="shared" si="540"/>
        <v>75243993.440000013</v>
      </c>
      <c r="O740" s="47">
        <f t="shared" si="540"/>
        <v>0</v>
      </c>
      <c r="P740" s="47">
        <f t="shared" si="540"/>
        <v>0</v>
      </c>
      <c r="Q740" s="47">
        <f t="shared" si="540"/>
        <v>0</v>
      </c>
      <c r="R740" s="47">
        <f t="shared" si="540"/>
        <v>0</v>
      </c>
      <c r="S740" s="47">
        <f t="shared" si="540"/>
        <v>0</v>
      </c>
      <c r="T740" s="47">
        <f t="shared" si="540"/>
        <v>0</v>
      </c>
      <c r="U740" s="47">
        <f t="shared" si="540"/>
        <v>0</v>
      </c>
      <c r="V740" s="47">
        <f t="shared" si="540"/>
        <v>0</v>
      </c>
      <c r="W740" s="47">
        <f t="shared" si="540"/>
        <v>0</v>
      </c>
      <c r="X740" s="47">
        <f t="shared" si="540"/>
        <v>0</v>
      </c>
      <c r="Y740" s="47">
        <f t="shared" si="540"/>
        <v>0</v>
      </c>
      <c r="Z740" s="47">
        <f t="shared" si="540"/>
        <v>0</v>
      </c>
      <c r="AA740" s="47">
        <f t="shared" si="540"/>
        <v>0</v>
      </c>
      <c r="AB740" s="47">
        <f t="shared" si="540"/>
        <v>0</v>
      </c>
    </row>
    <row r="741" spans="1:28" s="7" customFormat="1" ht="47.25" outlineLevel="2">
      <c r="A741" s="6" t="s">
        <v>191</v>
      </c>
      <c r="B741" s="48" t="s">
        <v>190</v>
      </c>
      <c r="C741" s="48" t="s">
        <v>192</v>
      </c>
      <c r="D741" s="48" t="s">
        <v>2</v>
      </c>
      <c r="E741" s="48" t="s">
        <v>2</v>
      </c>
      <c r="F741" s="48"/>
      <c r="G741" s="49">
        <f t="shared" ref="G741:AB741" si="541">SUM(G742+G748+G762)</f>
        <v>29844137.43</v>
      </c>
      <c r="H741" s="49">
        <f t="shared" si="541"/>
        <v>0</v>
      </c>
      <c r="I741" s="50">
        <f t="shared" si="541"/>
        <v>29844137.43</v>
      </c>
      <c r="J741" s="50">
        <f t="shared" si="541"/>
        <v>0</v>
      </c>
      <c r="K741" s="50">
        <f t="shared" si="541"/>
        <v>0</v>
      </c>
      <c r="L741" s="50">
        <f t="shared" si="541"/>
        <v>28574912.480000004</v>
      </c>
      <c r="M741" s="50">
        <f t="shared" si="541"/>
        <v>0</v>
      </c>
      <c r="N741" s="50">
        <f t="shared" si="541"/>
        <v>28574912.480000004</v>
      </c>
      <c r="O741" s="51">
        <f t="shared" si="541"/>
        <v>0</v>
      </c>
      <c r="P741" s="51">
        <f t="shared" si="541"/>
        <v>0</v>
      </c>
      <c r="Q741" s="51">
        <f t="shared" si="541"/>
        <v>0</v>
      </c>
      <c r="R741" s="51">
        <f t="shared" si="541"/>
        <v>0</v>
      </c>
      <c r="S741" s="51">
        <f t="shared" si="541"/>
        <v>0</v>
      </c>
      <c r="T741" s="51">
        <f t="shared" si="541"/>
        <v>0</v>
      </c>
      <c r="U741" s="51">
        <f t="shared" si="541"/>
        <v>0</v>
      </c>
      <c r="V741" s="51">
        <f t="shared" si="541"/>
        <v>0</v>
      </c>
      <c r="W741" s="51">
        <f t="shared" si="541"/>
        <v>0</v>
      </c>
      <c r="X741" s="51">
        <f t="shared" si="541"/>
        <v>0</v>
      </c>
      <c r="Y741" s="51">
        <f t="shared" si="541"/>
        <v>0</v>
      </c>
      <c r="Z741" s="51">
        <f t="shared" si="541"/>
        <v>0</v>
      </c>
      <c r="AA741" s="51">
        <f t="shared" si="541"/>
        <v>0</v>
      </c>
      <c r="AB741" s="51">
        <f t="shared" si="541"/>
        <v>0</v>
      </c>
    </row>
    <row r="742" spans="1:28" ht="110.25" outlineLevel="3">
      <c r="A742" s="2" t="s">
        <v>9</v>
      </c>
      <c r="B742" s="23" t="s">
        <v>190</v>
      </c>
      <c r="C742" s="23" t="s">
        <v>192</v>
      </c>
      <c r="D742" s="23" t="s">
        <v>10</v>
      </c>
      <c r="E742" s="23" t="s">
        <v>2</v>
      </c>
      <c r="F742" s="23"/>
      <c r="G742" s="24">
        <f>SUM(G743+G746)</f>
        <v>15661301.630000001</v>
      </c>
      <c r="H742" s="24">
        <f>SUM(H743+H746)</f>
        <v>0</v>
      </c>
      <c r="I742" s="35">
        <f>SUM(I743+I746)</f>
        <v>15661301.630000001</v>
      </c>
      <c r="J742" s="35">
        <f t="shared" ref="J742:AB742" si="542">SUM(J743+J746)</f>
        <v>0</v>
      </c>
      <c r="K742" s="35">
        <f t="shared" si="542"/>
        <v>0</v>
      </c>
      <c r="L742" s="35">
        <f t="shared" si="542"/>
        <v>15661301.410000002</v>
      </c>
      <c r="M742" s="35">
        <f t="shared" si="542"/>
        <v>0</v>
      </c>
      <c r="N742" s="35">
        <f t="shared" si="542"/>
        <v>15661301.410000002</v>
      </c>
      <c r="O742" s="28">
        <f t="shared" si="542"/>
        <v>0</v>
      </c>
      <c r="P742" s="28">
        <f t="shared" si="542"/>
        <v>0</v>
      </c>
      <c r="Q742" s="28">
        <f t="shared" si="542"/>
        <v>0</v>
      </c>
      <c r="R742" s="28">
        <f t="shared" si="542"/>
        <v>0</v>
      </c>
      <c r="S742" s="28">
        <f t="shared" si="542"/>
        <v>0</v>
      </c>
      <c r="T742" s="28">
        <f t="shared" si="542"/>
        <v>0</v>
      </c>
      <c r="U742" s="28">
        <f t="shared" si="542"/>
        <v>0</v>
      </c>
      <c r="V742" s="28">
        <f t="shared" si="542"/>
        <v>0</v>
      </c>
      <c r="W742" s="28">
        <f t="shared" si="542"/>
        <v>0</v>
      </c>
      <c r="X742" s="28">
        <f t="shared" si="542"/>
        <v>0</v>
      </c>
      <c r="Y742" s="28">
        <f t="shared" si="542"/>
        <v>0</v>
      </c>
      <c r="Z742" s="28">
        <f t="shared" si="542"/>
        <v>0</v>
      </c>
      <c r="AA742" s="28">
        <f t="shared" si="542"/>
        <v>0</v>
      </c>
      <c r="AB742" s="28">
        <f t="shared" si="542"/>
        <v>0</v>
      </c>
    </row>
    <row r="743" spans="1:28" ht="31.5" outlineLevel="4">
      <c r="A743" s="2" t="s">
        <v>67</v>
      </c>
      <c r="B743" s="23" t="s">
        <v>190</v>
      </c>
      <c r="C743" s="23" t="s">
        <v>192</v>
      </c>
      <c r="D743" s="23" t="s">
        <v>68</v>
      </c>
      <c r="E743" s="23" t="s">
        <v>2</v>
      </c>
      <c r="F743" s="23"/>
      <c r="G743" s="24">
        <f>SUM(G744:G745)</f>
        <v>12036800.380000001</v>
      </c>
      <c r="H743" s="24">
        <f>SUM(H744:H745)</f>
        <v>0</v>
      </c>
      <c r="I743" s="35">
        <f>SUM(I744:I745)</f>
        <v>12036800.380000001</v>
      </c>
      <c r="J743" s="35">
        <f t="shared" ref="J743:AB743" si="543">SUM(J744:J745)</f>
        <v>0</v>
      </c>
      <c r="K743" s="35">
        <f t="shared" si="543"/>
        <v>0</v>
      </c>
      <c r="L743" s="35">
        <f t="shared" si="543"/>
        <v>12036800.260000002</v>
      </c>
      <c r="M743" s="35">
        <f t="shared" si="543"/>
        <v>0</v>
      </c>
      <c r="N743" s="35">
        <f t="shared" si="543"/>
        <v>12036800.260000002</v>
      </c>
      <c r="O743" s="28">
        <f t="shared" si="543"/>
        <v>0</v>
      </c>
      <c r="P743" s="28">
        <f t="shared" si="543"/>
        <v>0</v>
      </c>
      <c r="Q743" s="28">
        <f t="shared" si="543"/>
        <v>0</v>
      </c>
      <c r="R743" s="28">
        <f t="shared" si="543"/>
        <v>0</v>
      </c>
      <c r="S743" s="28">
        <f t="shared" si="543"/>
        <v>0</v>
      </c>
      <c r="T743" s="28">
        <f t="shared" si="543"/>
        <v>0</v>
      </c>
      <c r="U743" s="28">
        <f t="shared" si="543"/>
        <v>0</v>
      </c>
      <c r="V743" s="28">
        <f t="shared" si="543"/>
        <v>0</v>
      </c>
      <c r="W743" s="28">
        <f t="shared" si="543"/>
        <v>0</v>
      </c>
      <c r="X743" s="28">
        <f t="shared" si="543"/>
        <v>0</v>
      </c>
      <c r="Y743" s="28">
        <f t="shared" si="543"/>
        <v>0</v>
      </c>
      <c r="Z743" s="28">
        <f t="shared" si="543"/>
        <v>0</v>
      </c>
      <c r="AA743" s="28">
        <f t="shared" si="543"/>
        <v>0</v>
      </c>
      <c r="AB743" s="28">
        <f t="shared" si="543"/>
        <v>0</v>
      </c>
    </row>
    <row r="744" spans="1:28" outlineLevel="5">
      <c r="A744" s="2" t="s">
        <v>13</v>
      </c>
      <c r="B744" s="23" t="s">
        <v>190</v>
      </c>
      <c r="C744" s="23" t="s">
        <v>192</v>
      </c>
      <c r="D744" s="23" t="s">
        <v>68</v>
      </c>
      <c r="E744" s="23" t="s">
        <v>14</v>
      </c>
      <c r="F744" s="23"/>
      <c r="G744" s="24">
        <f>SUM(I744:K744)-H744</f>
        <v>12001802.92</v>
      </c>
      <c r="H744" s="24"/>
      <c r="I744" s="35">
        <v>12001802.92</v>
      </c>
      <c r="J744" s="8">
        <f>SUM(Q744)</f>
        <v>0</v>
      </c>
      <c r="K744" s="9">
        <f>SUM(S744+U744+W744+Y744+AA744)</f>
        <v>0</v>
      </c>
      <c r="L744" s="28">
        <f>SUM(N744:P744)-M744</f>
        <v>12001802.800000001</v>
      </c>
      <c r="M744" s="37"/>
      <c r="N744" s="36">
        <v>12001802.800000001</v>
      </c>
      <c r="O744" s="8">
        <f>SUM(R744)</f>
        <v>0</v>
      </c>
      <c r="P744" s="9">
        <f>SUM(T744+V744+X744+Z744+AB744)</f>
        <v>0</v>
      </c>
      <c r="Q744" s="9"/>
      <c r="R744" s="9"/>
      <c r="S744" s="9"/>
      <c r="T744" s="9"/>
      <c r="U744" s="9"/>
      <c r="V744" s="9"/>
      <c r="W744" s="9"/>
      <c r="X744" s="9"/>
      <c r="Y744" s="9"/>
      <c r="Z744" s="9"/>
      <c r="AA744" s="9"/>
      <c r="AB744" s="9"/>
    </row>
    <row r="745" spans="1:28" ht="47.25" outlineLevel="5">
      <c r="A745" s="2" t="s">
        <v>23</v>
      </c>
      <c r="B745" s="23" t="s">
        <v>190</v>
      </c>
      <c r="C745" s="23" t="s">
        <v>192</v>
      </c>
      <c r="D745" s="23" t="s">
        <v>68</v>
      </c>
      <c r="E745" s="23" t="s">
        <v>24</v>
      </c>
      <c r="F745" s="23"/>
      <c r="G745" s="24">
        <f>SUM(I745:K745)-H745</f>
        <v>34997.46</v>
      </c>
      <c r="H745" s="24"/>
      <c r="I745" s="35">
        <v>34997.46</v>
      </c>
      <c r="J745" s="8">
        <f>SUM(Q745)</f>
        <v>0</v>
      </c>
      <c r="K745" s="9">
        <f>SUM(S745+U745+W745+Y745+AA745)</f>
        <v>0</v>
      </c>
      <c r="L745" s="28">
        <f>SUM(N745:P745)-M745</f>
        <v>34997.46</v>
      </c>
      <c r="M745" s="37"/>
      <c r="N745" s="36">
        <v>34997.46</v>
      </c>
      <c r="O745" s="8">
        <f>SUM(R745)</f>
        <v>0</v>
      </c>
      <c r="P745" s="9">
        <f>SUM(T745+V745+X745+Z745+AB745)</f>
        <v>0</v>
      </c>
      <c r="Q745" s="9"/>
      <c r="R745" s="9"/>
      <c r="S745" s="9"/>
      <c r="T745" s="9"/>
      <c r="U745" s="9"/>
      <c r="V745" s="9"/>
      <c r="W745" s="9"/>
      <c r="X745" s="9"/>
      <c r="Y745" s="9"/>
      <c r="Z745" s="9"/>
      <c r="AA745" s="9"/>
      <c r="AB745" s="9"/>
    </row>
    <row r="746" spans="1:28" ht="78.75" outlineLevel="4">
      <c r="A746" s="2" t="s">
        <v>69</v>
      </c>
      <c r="B746" s="23" t="s">
        <v>190</v>
      </c>
      <c r="C746" s="23" t="s">
        <v>192</v>
      </c>
      <c r="D746" s="23" t="s">
        <v>70</v>
      </c>
      <c r="E746" s="23" t="s">
        <v>2</v>
      </c>
      <c r="F746" s="23"/>
      <c r="G746" s="24">
        <f>SUM(G747)</f>
        <v>3624501.25</v>
      </c>
      <c r="H746" s="24">
        <f>SUM(H747)</f>
        <v>0</v>
      </c>
      <c r="I746" s="35">
        <f>SUM(I747)</f>
        <v>3624501.25</v>
      </c>
      <c r="J746" s="35">
        <f t="shared" ref="J746:AB746" si="544">SUM(J747)</f>
        <v>0</v>
      </c>
      <c r="K746" s="35">
        <f t="shared" si="544"/>
        <v>0</v>
      </c>
      <c r="L746" s="35">
        <f t="shared" si="544"/>
        <v>3624501.15</v>
      </c>
      <c r="M746" s="35">
        <f t="shared" si="544"/>
        <v>0</v>
      </c>
      <c r="N746" s="35">
        <f t="shared" si="544"/>
        <v>3624501.15</v>
      </c>
      <c r="O746" s="28">
        <f t="shared" si="544"/>
        <v>0</v>
      </c>
      <c r="P746" s="28">
        <f t="shared" si="544"/>
        <v>0</v>
      </c>
      <c r="Q746" s="28">
        <f t="shared" si="544"/>
        <v>0</v>
      </c>
      <c r="R746" s="28">
        <f t="shared" si="544"/>
        <v>0</v>
      </c>
      <c r="S746" s="28">
        <f t="shared" si="544"/>
        <v>0</v>
      </c>
      <c r="T746" s="28">
        <f t="shared" si="544"/>
        <v>0</v>
      </c>
      <c r="U746" s="28">
        <f t="shared" si="544"/>
        <v>0</v>
      </c>
      <c r="V746" s="28">
        <f t="shared" si="544"/>
        <v>0</v>
      </c>
      <c r="W746" s="28">
        <f t="shared" si="544"/>
        <v>0</v>
      </c>
      <c r="X746" s="28">
        <f t="shared" si="544"/>
        <v>0</v>
      </c>
      <c r="Y746" s="28">
        <f t="shared" si="544"/>
        <v>0</v>
      </c>
      <c r="Z746" s="28">
        <f t="shared" si="544"/>
        <v>0</v>
      </c>
      <c r="AA746" s="28">
        <f t="shared" si="544"/>
        <v>0</v>
      </c>
      <c r="AB746" s="28">
        <f t="shared" si="544"/>
        <v>0</v>
      </c>
    </row>
    <row r="747" spans="1:28" ht="31.5" outlineLevel="5">
      <c r="A747" s="2" t="s">
        <v>17</v>
      </c>
      <c r="B747" s="23" t="s">
        <v>190</v>
      </c>
      <c r="C747" s="23" t="s">
        <v>192</v>
      </c>
      <c r="D747" s="23" t="s">
        <v>70</v>
      </c>
      <c r="E747" s="23" t="s">
        <v>18</v>
      </c>
      <c r="F747" s="23"/>
      <c r="G747" s="24">
        <f>SUM(I747:K747)-H747</f>
        <v>3624501.25</v>
      </c>
      <c r="H747" s="24"/>
      <c r="I747" s="35">
        <v>3624501.25</v>
      </c>
      <c r="J747" s="8">
        <f>SUM(Q747)</f>
        <v>0</v>
      </c>
      <c r="K747" s="9">
        <f>SUM(S747+U747+W747+Y747+AA747)</f>
        <v>0</v>
      </c>
      <c r="L747" s="28">
        <f>SUM(N747:P747)-M747</f>
        <v>3624501.15</v>
      </c>
      <c r="M747" s="37"/>
      <c r="N747" s="36">
        <v>3624501.15</v>
      </c>
      <c r="O747" s="8">
        <f>SUM(R747)</f>
        <v>0</v>
      </c>
      <c r="P747" s="9">
        <f>SUM(T747+V747+X747+Z747+AB747)</f>
        <v>0</v>
      </c>
      <c r="Q747" s="9"/>
      <c r="R747" s="9"/>
      <c r="S747" s="9"/>
      <c r="T747" s="9"/>
      <c r="U747" s="9"/>
      <c r="V747" s="9"/>
      <c r="W747" s="9"/>
      <c r="X747" s="9"/>
      <c r="Y747" s="9"/>
      <c r="Z747" s="9"/>
      <c r="AA747" s="9"/>
      <c r="AB747" s="9"/>
    </row>
    <row r="748" spans="1:28" ht="47.25" outlineLevel="3">
      <c r="A748" s="2" t="s">
        <v>25</v>
      </c>
      <c r="B748" s="23" t="s">
        <v>190</v>
      </c>
      <c r="C748" s="23" t="s">
        <v>192</v>
      </c>
      <c r="D748" s="23" t="s">
        <v>26</v>
      </c>
      <c r="E748" s="23" t="s">
        <v>2</v>
      </c>
      <c r="F748" s="23"/>
      <c r="G748" s="24">
        <f t="shared" ref="G748:AB748" si="545">SUM(G749+G751+G760)</f>
        <v>14019412.800000001</v>
      </c>
      <c r="H748" s="24">
        <f t="shared" si="545"/>
        <v>0</v>
      </c>
      <c r="I748" s="24">
        <f t="shared" si="545"/>
        <v>14019412.800000001</v>
      </c>
      <c r="J748" s="24">
        <f t="shared" si="545"/>
        <v>0</v>
      </c>
      <c r="K748" s="24">
        <f t="shared" si="545"/>
        <v>0</v>
      </c>
      <c r="L748" s="24">
        <f t="shared" si="545"/>
        <v>12750188.07</v>
      </c>
      <c r="M748" s="24">
        <f t="shared" si="545"/>
        <v>0</v>
      </c>
      <c r="N748" s="35">
        <f t="shared" si="545"/>
        <v>12750188.07</v>
      </c>
      <c r="O748" s="28">
        <f t="shared" si="545"/>
        <v>0</v>
      </c>
      <c r="P748" s="28">
        <f t="shared" si="545"/>
        <v>0</v>
      </c>
      <c r="Q748" s="28">
        <f t="shared" si="545"/>
        <v>0</v>
      </c>
      <c r="R748" s="28">
        <f t="shared" si="545"/>
        <v>0</v>
      </c>
      <c r="S748" s="28">
        <f t="shared" si="545"/>
        <v>0</v>
      </c>
      <c r="T748" s="28">
        <f t="shared" si="545"/>
        <v>0</v>
      </c>
      <c r="U748" s="28">
        <f t="shared" si="545"/>
        <v>0</v>
      </c>
      <c r="V748" s="28">
        <f t="shared" si="545"/>
        <v>0</v>
      </c>
      <c r="W748" s="28">
        <f t="shared" si="545"/>
        <v>0</v>
      </c>
      <c r="X748" s="28">
        <f t="shared" si="545"/>
        <v>0</v>
      </c>
      <c r="Y748" s="28">
        <f t="shared" si="545"/>
        <v>0</v>
      </c>
      <c r="Z748" s="28">
        <f t="shared" si="545"/>
        <v>0</v>
      </c>
      <c r="AA748" s="28">
        <f t="shared" si="545"/>
        <v>0</v>
      </c>
      <c r="AB748" s="28">
        <f t="shared" si="545"/>
        <v>0</v>
      </c>
    </row>
    <row r="749" spans="1:28" ht="63" outlineLevel="4">
      <c r="A749" s="2" t="s">
        <v>193</v>
      </c>
      <c r="B749" s="23" t="s">
        <v>190</v>
      </c>
      <c r="C749" s="23" t="s">
        <v>192</v>
      </c>
      <c r="D749" s="23" t="s">
        <v>194</v>
      </c>
      <c r="E749" s="23" t="s">
        <v>2</v>
      </c>
      <c r="F749" s="23"/>
      <c r="G749" s="24">
        <f>SUM(G750)</f>
        <v>543790</v>
      </c>
      <c r="H749" s="24">
        <f>SUM(H750)</f>
        <v>0</v>
      </c>
      <c r="I749" s="24">
        <f t="shared" ref="I749:AB749" si="546">SUM(I750)</f>
        <v>543790</v>
      </c>
      <c r="J749" s="24">
        <f t="shared" si="546"/>
        <v>0</v>
      </c>
      <c r="K749" s="24">
        <f t="shared" si="546"/>
        <v>0</v>
      </c>
      <c r="L749" s="24">
        <f t="shared" si="546"/>
        <v>334682.25</v>
      </c>
      <c r="M749" s="24">
        <f t="shared" si="546"/>
        <v>0</v>
      </c>
      <c r="N749" s="35">
        <f t="shared" si="546"/>
        <v>334682.25</v>
      </c>
      <c r="O749" s="28">
        <f t="shared" si="546"/>
        <v>0</v>
      </c>
      <c r="P749" s="28">
        <f t="shared" si="546"/>
        <v>0</v>
      </c>
      <c r="Q749" s="28">
        <f t="shared" si="546"/>
        <v>0</v>
      </c>
      <c r="R749" s="28">
        <f t="shared" si="546"/>
        <v>0</v>
      </c>
      <c r="S749" s="28">
        <f t="shared" si="546"/>
        <v>0</v>
      </c>
      <c r="T749" s="28">
        <f t="shared" si="546"/>
        <v>0</v>
      </c>
      <c r="U749" s="28">
        <f t="shared" si="546"/>
        <v>0</v>
      </c>
      <c r="V749" s="28">
        <f t="shared" si="546"/>
        <v>0</v>
      </c>
      <c r="W749" s="28">
        <f t="shared" si="546"/>
        <v>0</v>
      </c>
      <c r="X749" s="28">
        <f t="shared" si="546"/>
        <v>0</v>
      </c>
      <c r="Y749" s="28">
        <f t="shared" si="546"/>
        <v>0</v>
      </c>
      <c r="Z749" s="28">
        <f t="shared" si="546"/>
        <v>0</v>
      </c>
      <c r="AA749" s="28">
        <f t="shared" si="546"/>
        <v>0</v>
      </c>
      <c r="AB749" s="28">
        <f t="shared" si="546"/>
        <v>0</v>
      </c>
    </row>
    <row r="750" spans="1:28" outlineLevel="5">
      <c r="A750" s="2" t="s">
        <v>37</v>
      </c>
      <c r="B750" s="23" t="s">
        <v>190</v>
      </c>
      <c r="C750" s="23" t="s">
        <v>192</v>
      </c>
      <c r="D750" s="23" t="s">
        <v>194</v>
      </c>
      <c r="E750" s="23" t="s">
        <v>38</v>
      </c>
      <c r="F750" s="23"/>
      <c r="G750" s="24">
        <f>SUM(I750:K750)-H750</f>
        <v>543790</v>
      </c>
      <c r="H750" s="24"/>
      <c r="I750" s="35">
        <v>543790</v>
      </c>
      <c r="J750" s="8">
        <f>SUM(Q750)</f>
        <v>0</v>
      </c>
      <c r="K750" s="9">
        <f>SUM(S750+U750+W750+Y750+AA750)</f>
        <v>0</v>
      </c>
      <c r="L750" s="28">
        <f>SUM(N750:P750)-M750</f>
        <v>334682.25</v>
      </c>
      <c r="M750" s="37"/>
      <c r="N750" s="36">
        <v>334682.25</v>
      </c>
      <c r="O750" s="8">
        <f>SUM(R750)</f>
        <v>0</v>
      </c>
      <c r="P750" s="9">
        <f>SUM(T750+V750+X750+Z750+AB750)</f>
        <v>0</v>
      </c>
      <c r="Q750" s="9"/>
      <c r="R750" s="9"/>
      <c r="S750" s="9"/>
      <c r="T750" s="9"/>
      <c r="U750" s="9"/>
      <c r="V750" s="9"/>
      <c r="W750" s="9"/>
      <c r="X750" s="9"/>
      <c r="Y750" s="9"/>
      <c r="Z750" s="9"/>
      <c r="AA750" s="9"/>
      <c r="AB750" s="9"/>
    </row>
    <row r="751" spans="1:28" ht="31.5" outlineLevel="4">
      <c r="A751" s="2" t="s">
        <v>27</v>
      </c>
      <c r="B751" s="23" t="s">
        <v>190</v>
      </c>
      <c r="C751" s="23" t="s">
        <v>192</v>
      </c>
      <c r="D751" s="23" t="s">
        <v>28</v>
      </c>
      <c r="E751" s="23" t="s">
        <v>2</v>
      </c>
      <c r="F751" s="23"/>
      <c r="G751" s="24">
        <f>SUM(G752:G759)</f>
        <v>7661121.6500000004</v>
      </c>
      <c r="H751" s="24">
        <f>SUM(H752:H759)</f>
        <v>0</v>
      </c>
      <c r="I751" s="24">
        <f t="shared" ref="I751:AB751" si="547">SUM(I752:I759)</f>
        <v>7661121.6500000004</v>
      </c>
      <c r="J751" s="24">
        <f t="shared" si="547"/>
        <v>0</v>
      </c>
      <c r="K751" s="24">
        <f t="shared" si="547"/>
        <v>0</v>
      </c>
      <c r="L751" s="24">
        <f t="shared" si="547"/>
        <v>6726884.6900000004</v>
      </c>
      <c r="M751" s="24">
        <f t="shared" si="547"/>
        <v>0</v>
      </c>
      <c r="N751" s="35">
        <f t="shared" si="547"/>
        <v>6726884.6900000004</v>
      </c>
      <c r="O751" s="28">
        <f t="shared" si="547"/>
        <v>0</v>
      </c>
      <c r="P751" s="28">
        <f t="shared" si="547"/>
        <v>0</v>
      </c>
      <c r="Q751" s="28">
        <f t="shared" si="547"/>
        <v>0</v>
      </c>
      <c r="R751" s="28">
        <f t="shared" si="547"/>
        <v>0</v>
      </c>
      <c r="S751" s="28">
        <f t="shared" si="547"/>
        <v>0</v>
      </c>
      <c r="T751" s="28">
        <f t="shared" si="547"/>
        <v>0</v>
      </c>
      <c r="U751" s="28">
        <f t="shared" si="547"/>
        <v>0</v>
      </c>
      <c r="V751" s="28">
        <f t="shared" si="547"/>
        <v>0</v>
      </c>
      <c r="W751" s="28">
        <f t="shared" si="547"/>
        <v>0</v>
      </c>
      <c r="X751" s="28">
        <f t="shared" si="547"/>
        <v>0</v>
      </c>
      <c r="Y751" s="28">
        <f t="shared" si="547"/>
        <v>0</v>
      </c>
      <c r="Z751" s="28">
        <f t="shared" si="547"/>
        <v>0</v>
      </c>
      <c r="AA751" s="28">
        <f t="shared" si="547"/>
        <v>0</v>
      </c>
      <c r="AB751" s="28">
        <f t="shared" si="547"/>
        <v>0</v>
      </c>
    </row>
    <row r="752" spans="1:28" outlineLevel="5">
      <c r="A752" s="2" t="s">
        <v>29</v>
      </c>
      <c r="B752" s="23" t="s">
        <v>190</v>
      </c>
      <c r="C752" s="23" t="s">
        <v>192</v>
      </c>
      <c r="D752" s="23" t="s">
        <v>28</v>
      </c>
      <c r="E752" s="23" t="s">
        <v>30</v>
      </c>
      <c r="F752" s="23"/>
      <c r="G752" s="24">
        <f t="shared" ref="G752:G759" si="548">SUM(I752:K752)-H752</f>
        <v>140084.23000000001</v>
      </c>
      <c r="H752" s="24"/>
      <c r="I752" s="35">
        <v>140084.23000000001</v>
      </c>
      <c r="J752" s="8">
        <f t="shared" ref="J752:J759" si="549">SUM(Q752)</f>
        <v>0</v>
      </c>
      <c r="K752" s="9">
        <f t="shared" ref="K752:K759" si="550">SUM(S752+U752+W752+Y752+AA752)</f>
        <v>0</v>
      </c>
      <c r="L752" s="28">
        <f t="shared" ref="L752:L759" si="551">SUM(N752:P752)-M752</f>
        <v>128841.32</v>
      </c>
      <c r="M752" s="37"/>
      <c r="N752" s="36">
        <v>128841.32</v>
      </c>
      <c r="O752" s="8">
        <f t="shared" ref="O752:O759" si="552">SUM(R752)</f>
        <v>0</v>
      </c>
      <c r="P752" s="9">
        <f t="shared" ref="P752:P759" si="553">SUM(T752+V752+X752+Z752+AB752)</f>
        <v>0</v>
      </c>
      <c r="Q752" s="9"/>
      <c r="R752" s="9"/>
      <c r="S752" s="9"/>
      <c r="T752" s="9"/>
      <c r="U752" s="9"/>
      <c r="V752" s="9"/>
      <c r="W752" s="9"/>
      <c r="X752" s="9"/>
      <c r="Y752" s="9"/>
      <c r="Z752" s="9"/>
      <c r="AA752" s="9"/>
      <c r="AB752" s="9"/>
    </row>
    <row r="753" spans="1:28" ht="31.5" outlineLevel="5">
      <c r="A753" s="2" t="s">
        <v>71</v>
      </c>
      <c r="B753" s="23" t="s">
        <v>190</v>
      </c>
      <c r="C753" s="23" t="s">
        <v>192</v>
      </c>
      <c r="D753" s="23" t="s">
        <v>28</v>
      </c>
      <c r="E753" s="23" t="s">
        <v>72</v>
      </c>
      <c r="F753" s="23"/>
      <c r="G753" s="24">
        <f t="shared" si="548"/>
        <v>1948083.82</v>
      </c>
      <c r="H753" s="24"/>
      <c r="I753" s="35">
        <v>1948083.82</v>
      </c>
      <c r="J753" s="8">
        <f t="shared" si="549"/>
        <v>0</v>
      </c>
      <c r="K753" s="9">
        <f t="shared" si="550"/>
        <v>0</v>
      </c>
      <c r="L753" s="28">
        <f t="shared" si="551"/>
        <v>1937870.22</v>
      </c>
      <c r="M753" s="37"/>
      <c r="N753" s="36">
        <v>1937870.22</v>
      </c>
      <c r="O753" s="8">
        <f t="shared" si="552"/>
        <v>0</v>
      </c>
      <c r="P753" s="9">
        <f t="shared" si="553"/>
        <v>0</v>
      </c>
      <c r="Q753" s="9"/>
      <c r="R753" s="9"/>
      <c r="S753" s="9"/>
      <c r="T753" s="9"/>
      <c r="U753" s="9"/>
      <c r="V753" s="9"/>
      <c r="W753" s="9"/>
      <c r="X753" s="9"/>
      <c r="Y753" s="9"/>
      <c r="Z753" s="9"/>
      <c r="AA753" s="9"/>
      <c r="AB753" s="9"/>
    </row>
    <row r="754" spans="1:28" outlineLevel="5">
      <c r="A754" s="2" t="s">
        <v>37</v>
      </c>
      <c r="B754" s="23" t="s">
        <v>190</v>
      </c>
      <c r="C754" s="23" t="s">
        <v>192</v>
      </c>
      <c r="D754" s="23" t="s">
        <v>28</v>
      </c>
      <c r="E754" s="23" t="s">
        <v>38</v>
      </c>
      <c r="F754" s="23"/>
      <c r="G754" s="24">
        <f t="shared" si="548"/>
        <v>294480.24</v>
      </c>
      <c r="H754" s="24"/>
      <c r="I754" s="35">
        <v>294480.24</v>
      </c>
      <c r="J754" s="8">
        <f t="shared" si="549"/>
        <v>0</v>
      </c>
      <c r="K754" s="9">
        <f t="shared" si="550"/>
        <v>0</v>
      </c>
      <c r="L754" s="28">
        <f t="shared" si="551"/>
        <v>143054.24</v>
      </c>
      <c r="M754" s="37"/>
      <c r="N754" s="36">
        <v>143054.24</v>
      </c>
      <c r="O754" s="8">
        <f t="shared" si="552"/>
        <v>0</v>
      </c>
      <c r="P754" s="9">
        <f t="shared" si="553"/>
        <v>0</v>
      </c>
      <c r="Q754" s="9"/>
      <c r="R754" s="9"/>
      <c r="S754" s="9"/>
      <c r="T754" s="9"/>
      <c r="U754" s="9"/>
      <c r="V754" s="9"/>
      <c r="W754" s="9"/>
      <c r="X754" s="9"/>
      <c r="Y754" s="9"/>
      <c r="Z754" s="9"/>
      <c r="AA754" s="9"/>
      <c r="AB754" s="9"/>
    </row>
    <row r="755" spans="1:28" ht="31.5" outlineLevel="5">
      <c r="A755" s="2" t="s">
        <v>55</v>
      </c>
      <c r="B755" s="23" t="s">
        <v>190</v>
      </c>
      <c r="C755" s="23" t="s">
        <v>192</v>
      </c>
      <c r="D755" s="23" t="s">
        <v>28</v>
      </c>
      <c r="E755" s="23" t="s">
        <v>56</v>
      </c>
      <c r="F755" s="23"/>
      <c r="G755" s="24">
        <f t="shared" si="548"/>
        <v>1045456.46</v>
      </c>
      <c r="H755" s="24"/>
      <c r="I755" s="35">
        <v>1045456.46</v>
      </c>
      <c r="J755" s="8">
        <f t="shared" si="549"/>
        <v>0</v>
      </c>
      <c r="K755" s="9">
        <f t="shared" si="550"/>
        <v>0</v>
      </c>
      <c r="L755" s="28">
        <f t="shared" si="551"/>
        <v>1045456.46</v>
      </c>
      <c r="M755" s="37"/>
      <c r="N755" s="36">
        <v>1045456.46</v>
      </c>
      <c r="O755" s="8">
        <f t="shared" si="552"/>
        <v>0</v>
      </c>
      <c r="P755" s="9">
        <f t="shared" si="553"/>
        <v>0</v>
      </c>
      <c r="Q755" s="9"/>
      <c r="R755" s="9"/>
      <c r="S755" s="9"/>
      <c r="T755" s="9"/>
      <c r="U755" s="9"/>
      <c r="V755" s="9"/>
      <c r="W755" s="9"/>
      <c r="X755" s="9"/>
      <c r="Y755" s="9"/>
      <c r="Z755" s="9"/>
      <c r="AA755" s="9"/>
      <c r="AB755" s="9"/>
    </row>
    <row r="756" spans="1:28" ht="31.5" outlineLevel="5">
      <c r="A756" s="2" t="s">
        <v>195</v>
      </c>
      <c r="B756" s="23" t="s">
        <v>190</v>
      </c>
      <c r="C756" s="23" t="s">
        <v>192</v>
      </c>
      <c r="D756" s="23" t="s">
        <v>28</v>
      </c>
      <c r="E756" s="23" t="s">
        <v>196</v>
      </c>
      <c r="F756" s="23"/>
      <c r="G756" s="24">
        <f t="shared" si="548"/>
        <v>3058415.74</v>
      </c>
      <c r="H756" s="24"/>
      <c r="I756" s="35">
        <v>3058415.74</v>
      </c>
      <c r="J756" s="8">
        <f t="shared" si="549"/>
        <v>0</v>
      </c>
      <c r="K756" s="9">
        <f t="shared" si="550"/>
        <v>0</v>
      </c>
      <c r="L756" s="28">
        <f t="shared" si="551"/>
        <v>2299344.29</v>
      </c>
      <c r="M756" s="37"/>
      <c r="N756" s="36">
        <v>2299344.29</v>
      </c>
      <c r="O756" s="8">
        <f t="shared" si="552"/>
        <v>0</v>
      </c>
      <c r="P756" s="9">
        <f t="shared" si="553"/>
        <v>0</v>
      </c>
      <c r="Q756" s="9"/>
      <c r="R756" s="9"/>
      <c r="S756" s="9"/>
      <c r="T756" s="9"/>
      <c r="U756" s="9"/>
      <c r="V756" s="9"/>
      <c r="W756" s="9"/>
      <c r="X756" s="9"/>
      <c r="Y756" s="9"/>
      <c r="Z756" s="9"/>
      <c r="AA756" s="9"/>
      <c r="AB756" s="9"/>
    </row>
    <row r="757" spans="1:28" ht="31.5" outlineLevel="5">
      <c r="A757" s="2" t="s">
        <v>91</v>
      </c>
      <c r="B757" s="23" t="s">
        <v>190</v>
      </c>
      <c r="C757" s="23" t="s">
        <v>192</v>
      </c>
      <c r="D757" s="23" t="s">
        <v>28</v>
      </c>
      <c r="E757" s="23" t="s">
        <v>92</v>
      </c>
      <c r="F757" s="23"/>
      <c r="G757" s="24">
        <f t="shared" si="548"/>
        <v>901066.36</v>
      </c>
      <c r="H757" s="24"/>
      <c r="I757" s="35">
        <v>901066.36</v>
      </c>
      <c r="J757" s="8">
        <f t="shared" si="549"/>
        <v>0</v>
      </c>
      <c r="K757" s="9">
        <f t="shared" si="550"/>
        <v>0</v>
      </c>
      <c r="L757" s="28">
        <f t="shared" si="551"/>
        <v>901066.36</v>
      </c>
      <c r="M757" s="37"/>
      <c r="N757" s="36">
        <v>901066.36</v>
      </c>
      <c r="O757" s="8">
        <f t="shared" si="552"/>
        <v>0</v>
      </c>
      <c r="P757" s="9">
        <f t="shared" si="553"/>
        <v>0</v>
      </c>
      <c r="Q757" s="9"/>
      <c r="R757" s="9"/>
      <c r="S757" s="9"/>
      <c r="T757" s="9"/>
      <c r="U757" s="9"/>
      <c r="V757" s="9"/>
      <c r="W757" s="9"/>
      <c r="X757" s="9"/>
      <c r="Y757" s="9"/>
      <c r="Z757" s="9"/>
      <c r="AA757" s="9"/>
      <c r="AB757" s="9"/>
    </row>
    <row r="758" spans="1:28" ht="31.5" outlineLevel="5">
      <c r="A758" s="2" t="s">
        <v>197</v>
      </c>
      <c r="B758" s="23" t="s">
        <v>190</v>
      </c>
      <c r="C758" s="23" t="s">
        <v>192</v>
      </c>
      <c r="D758" s="23" t="s">
        <v>28</v>
      </c>
      <c r="E758" s="23" t="s">
        <v>198</v>
      </c>
      <c r="F758" s="23"/>
      <c r="G758" s="24">
        <f t="shared" si="548"/>
        <v>33561.33</v>
      </c>
      <c r="H758" s="24"/>
      <c r="I758" s="35">
        <v>33561.33</v>
      </c>
      <c r="J758" s="8">
        <f t="shared" si="549"/>
        <v>0</v>
      </c>
      <c r="K758" s="9">
        <f t="shared" si="550"/>
        <v>0</v>
      </c>
      <c r="L758" s="28">
        <f t="shared" si="551"/>
        <v>33561.33</v>
      </c>
      <c r="M758" s="37"/>
      <c r="N758" s="36">
        <v>33561.33</v>
      </c>
      <c r="O758" s="8">
        <f t="shared" si="552"/>
        <v>0</v>
      </c>
      <c r="P758" s="9">
        <f t="shared" si="553"/>
        <v>0</v>
      </c>
      <c r="Q758" s="9"/>
      <c r="R758" s="9"/>
      <c r="S758" s="9"/>
      <c r="T758" s="9"/>
      <c r="U758" s="9"/>
      <c r="V758" s="9"/>
      <c r="W758" s="9"/>
      <c r="X758" s="9"/>
      <c r="Y758" s="9"/>
      <c r="Z758" s="9"/>
      <c r="AA758" s="9"/>
      <c r="AB758" s="9"/>
    </row>
    <row r="759" spans="1:28" ht="47.25" outlineLevel="5">
      <c r="A759" s="2" t="s">
        <v>31</v>
      </c>
      <c r="B759" s="23" t="s">
        <v>190</v>
      </c>
      <c r="C759" s="23" t="s">
        <v>192</v>
      </c>
      <c r="D759" s="23" t="s">
        <v>28</v>
      </c>
      <c r="E759" s="23" t="s">
        <v>32</v>
      </c>
      <c r="F759" s="23"/>
      <c r="G759" s="24">
        <f t="shared" si="548"/>
        <v>239973.47</v>
      </c>
      <c r="H759" s="24"/>
      <c r="I759" s="35">
        <v>239973.47</v>
      </c>
      <c r="J759" s="8">
        <f t="shared" si="549"/>
        <v>0</v>
      </c>
      <c r="K759" s="9">
        <f t="shared" si="550"/>
        <v>0</v>
      </c>
      <c r="L759" s="28">
        <f t="shared" si="551"/>
        <v>237690.47</v>
      </c>
      <c r="M759" s="37"/>
      <c r="N759" s="36">
        <v>237690.47</v>
      </c>
      <c r="O759" s="8">
        <f t="shared" si="552"/>
        <v>0</v>
      </c>
      <c r="P759" s="9">
        <f t="shared" si="553"/>
        <v>0</v>
      </c>
      <c r="Q759" s="9"/>
      <c r="R759" s="9"/>
      <c r="S759" s="9"/>
      <c r="T759" s="9"/>
      <c r="U759" s="9"/>
      <c r="V759" s="9"/>
      <c r="W759" s="9"/>
      <c r="X759" s="9"/>
      <c r="Y759" s="9"/>
      <c r="Z759" s="9"/>
      <c r="AA759" s="9"/>
      <c r="AB759" s="9"/>
    </row>
    <row r="760" spans="1:28" ht="31.5" outlineLevel="4">
      <c r="A760" s="2" t="s">
        <v>93</v>
      </c>
      <c r="B760" s="23" t="s">
        <v>190</v>
      </c>
      <c r="C760" s="23" t="s">
        <v>192</v>
      </c>
      <c r="D760" s="23" t="s">
        <v>94</v>
      </c>
      <c r="E760" s="23" t="s">
        <v>2</v>
      </c>
      <c r="F760" s="23"/>
      <c r="G760" s="24">
        <f>SUM(G761)</f>
        <v>5814501.1500000004</v>
      </c>
      <c r="H760" s="24">
        <f>SUM(H761)</f>
        <v>0</v>
      </c>
      <c r="I760" s="35">
        <f>SUM(I761)</f>
        <v>5814501.1500000004</v>
      </c>
      <c r="J760" s="35">
        <f t="shared" ref="J760:AB760" si="554">SUM(J761)</f>
        <v>0</v>
      </c>
      <c r="K760" s="35">
        <f t="shared" si="554"/>
        <v>0</v>
      </c>
      <c r="L760" s="35">
        <f t="shared" si="554"/>
        <v>5688621.1299999999</v>
      </c>
      <c r="M760" s="35">
        <f t="shared" si="554"/>
        <v>0</v>
      </c>
      <c r="N760" s="35">
        <f t="shared" si="554"/>
        <v>5688621.1299999999</v>
      </c>
      <c r="O760" s="28">
        <f t="shared" si="554"/>
        <v>0</v>
      </c>
      <c r="P760" s="28">
        <f t="shared" si="554"/>
        <v>0</v>
      </c>
      <c r="Q760" s="28">
        <f t="shared" si="554"/>
        <v>0</v>
      </c>
      <c r="R760" s="28">
        <f t="shared" si="554"/>
        <v>0</v>
      </c>
      <c r="S760" s="28">
        <f t="shared" si="554"/>
        <v>0</v>
      </c>
      <c r="T760" s="28">
        <f t="shared" si="554"/>
        <v>0</v>
      </c>
      <c r="U760" s="28">
        <f t="shared" si="554"/>
        <v>0</v>
      </c>
      <c r="V760" s="28">
        <f t="shared" si="554"/>
        <v>0</v>
      </c>
      <c r="W760" s="28">
        <f t="shared" si="554"/>
        <v>0</v>
      </c>
      <c r="X760" s="28">
        <f t="shared" si="554"/>
        <v>0</v>
      </c>
      <c r="Y760" s="28">
        <f t="shared" si="554"/>
        <v>0</v>
      </c>
      <c r="Z760" s="28">
        <f t="shared" si="554"/>
        <v>0</v>
      </c>
      <c r="AA760" s="28">
        <f t="shared" si="554"/>
        <v>0</v>
      </c>
      <c r="AB760" s="28">
        <f t="shared" si="554"/>
        <v>0</v>
      </c>
    </row>
    <row r="761" spans="1:28" outlineLevel="5">
      <c r="A761" s="2" t="s">
        <v>89</v>
      </c>
      <c r="B761" s="23" t="s">
        <v>190</v>
      </c>
      <c r="C761" s="23" t="s">
        <v>192</v>
      </c>
      <c r="D761" s="23" t="s">
        <v>94</v>
      </c>
      <c r="E761" s="23" t="s">
        <v>90</v>
      </c>
      <c r="F761" s="23"/>
      <c r="G761" s="24">
        <f>SUM(I761:K761)-H761</f>
        <v>5814501.1500000004</v>
      </c>
      <c r="H761" s="24"/>
      <c r="I761" s="35">
        <v>5814501.1500000004</v>
      </c>
      <c r="J761" s="8">
        <f>SUM(Q761)</f>
        <v>0</v>
      </c>
      <c r="K761" s="9">
        <f>SUM(S761+U761+W761+Y761+AA761)</f>
        <v>0</v>
      </c>
      <c r="L761" s="28">
        <f>SUM(N761:P761)-M761</f>
        <v>5688621.1299999999</v>
      </c>
      <c r="M761" s="37"/>
      <c r="N761" s="36">
        <v>5688621.1299999999</v>
      </c>
      <c r="O761" s="8">
        <f>SUM(R761)</f>
        <v>0</v>
      </c>
      <c r="P761" s="9">
        <f>SUM(T761+V761+X761+Z761+AB761)</f>
        <v>0</v>
      </c>
      <c r="Q761" s="9"/>
      <c r="R761" s="9"/>
      <c r="S761" s="9"/>
      <c r="T761" s="9"/>
      <c r="U761" s="9"/>
      <c r="V761" s="9"/>
      <c r="W761" s="9"/>
      <c r="X761" s="9"/>
      <c r="Y761" s="9"/>
      <c r="Z761" s="9"/>
      <c r="AA761" s="9"/>
      <c r="AB761" s="9"/>
    </row>
    <row r="762" spans="1:28" outlineLevel="3">
      <c r="A762" s="2" t="s">
        <v>41</v>
      </c>
      <c r="B762" s="23" t="s">
        <v>190</v>
      </c>
      <c r="C762" s="23" t="s">
        <v>192</v>
      </c>
      <c r="D762" s="23" t="s">
        <v>42</v>
      </c>
      <c r="E762" s="23" t="s">
        <v>2</v>
      </c>
      <c r="F762" s="23"/>
      <c r="G762" s="24">
        <f>SUM(G763+G767+G765)</f>
        <v>163423</v>
      </c>
      <c r="H762" s="24">
        <f t="shared" ref="H762:AB762" si="555">SUM(H763+H767+H765)</f>
        <v>0</v>
      </c>
      <c r="I762" s="24">
        <f t="shared" si="555"/>
        <v>163423</v>
      </c>
      <c r="J762" s="24">
        <f t="shared" si="555"/>
        <v>0</v>
      </c>
      <c r="K762" s="24">
        <f t="shared" si="555"/>
        <v>0</v>
      </c>
      <c r="L762" s="24">
        <f t="shared" si="555"/>
        <v>163423</v>
      </c>
      <c r="M762" s="24">
        <f t="shared" si="555"/>
        <v>0</v>
      </c>
      <c r="N762" s="24">
        <f t="shared" si="555"/>
        <v>163423</v>
      </c>
      <c r="O762" s="24">
        <f t="shared" si="555"/>
        <v>0</v>
      </c>
      <c r="P762" s="24">
        <f t="shared" si="555"/>
        <v>0</v>
      </c>
      <c r="Q762" s="24">
        <f t="shared" si="555"/>
        <v>0</v>
      </c>
      <c r="R762" s="24">
        <f t="shared" si="555"/>
        <v>0</v>
      </c>
      <c r="S762" s="24">
        <f t="shared" si="555"/>
        <v>0</v>
      </c>
      <c r="T762" s="24">
        <f t="shared" si="555"/>
        <v>0</v>
      </c>
      <c r="U762" s="24">
        <f t="shared" si="555"/>
        <v>0</v>
      </c>
      <c r="V762" s="24">
        <f t="shared" si="555"/>
        <v>0</v>
      </c>
      <c r="W762" s="24">
        <f t="shared" si="555"/>
        <v>0</v>
      </c>
      <c r="X762" s="24">
        <f t="shared" si="555"/>
        <v>0</v>
      </c>
      <c r="Y762" s="24">
        <f t="shared" si="555"/>
        <v>0</v>
      </c>
      <c r="Z762" s="24">
        <f t="shared" si="555"/>
        <v>0</v>
      </c>
      <c r="AA762" s="24">
        <f t="shared" si="555"/>
        <v>0</v>
      </c>
      <c r="AB762" s="24">
        <f t="shared" si="555"/>
        <v>0</v>
      </c>
    </row>
    <row r="763" spans="1:28" ht="31.5" outlineLevel="4">
      <c r="A763" s="2" t="s">
        <v>43</v>
      </c>
      <c r="B763" s="23" t="s">
        <v>190</v>
      </c>
      <c r="C763" s="23" t="s">
        <v>192</v>
      </c>
      <c r="D763" s="23" t="s">
        <v>44</v>
      </c>
      <c r="E763" s="23" t="s">
        <v>2</v>
      </c>
      <c r="F763" s="23"/>
      <c r="G763" s="24">
        <f>SUM(G764)</f>
        <v>161923</v>
      </c>
      <c r="H763" s="24">
        <f t="shared" ref="H763:AB763" si="556">SUM(H764)</f>
        <v>0</v>
      </c>
      <c r="I763" s="24">
        <f t="shared" si="556"/>
        <v>161923</v>
      </c>
      <c r="J763" s="24">
        <f t="shared" si="556"/>
        <v>0</v>
      </c>
      <c r="K763" s="24">
        <f t="shared" si="556"/>
        <v>0</v>
      </c>
      <c r="L763" s="24">
        <f t="shared" si="556"/>
        <v>161923</v>
      </c>
      <c r="M763" s="24">
        <f t="shared" si="556"/>
        <v>0</v>
      </c>
      <c r="N763" s="24">
        <f t="shared" si="556"/>
        <v>161923</v>
      </c>
      <c r="O763" s="24">
        <f t="shared" si="556"/>
        <v>0</v>
      </c>
      <c r="P763" s="24">
        <f t="shared" si="556"/>
        <v>0</v>
      </c>
      <c r="Q763" s="24">
        <f t="shared" si="556"/>
        <v>0</v>
      </c>
      <c r="R763" s="24">
        <f t="shared" si="556"/>
        <v>0</v>
      </c>
      <c r="S763" s="24">
        <f t="shared" si="556"/>
        <v>0</v>
      </c>
      <c r="T763" s="24">
        <f t="shared" si="556"/>
        <v>0</v>
      </c>
      <c r="U763" s="24">
        <f t="shared" si="556"/>
        <v>0</v>
      </c>
      <c r="V763" s="24">
        <f t="shared" si="556"/>
        <v>0</v>
      </c>
      <c r="W763" s="24">
        <f t="shared" si="556"/>
        <v>0</v>
      </c>
      <c r="X763" s="24">
        <f t="shared" si="556"/>
        <v>0</v>
      </c>
      <c r="Y763" s="24">
        <f t="shared" si="556"/>
        <v>0</v>
      </c>
      <c r="Z763" s="24">
        <f t="shared" si="556"/>
        <v>0</v>
      </c>
      <c r="AA763" s="24">
        <f t="shared" si="556"/>
        <v>0</v>
      </c>
      <c r="AB763" s="24">
        <f t="shared" si="556"/>
        <v>0</v>
      </c>
    </row>
    <row r="764" spans="1:28" outlineLevel="5">
      <c r="A764" s="2" t="s">
        <v>45</v>
      </c>
      <c r="B764" s="23" t="s">
        <v>190</v>
      </c>
      <c r="C764" s="23" t="s">
        <v>192</v>
      </c>
      <c r="D764" s="23" t="s">
        <v>44</v>
      </c>
      <c r="E764" s="23" t="s">
        <v>46</v>
      </c>
      <c r="F764" s="23"/>
      <c r="G764" s="24">
        <f>SUM(I764:K764)-H764</f>
        <v>161923</v>
      </c>
      <c r="H764" s="24"/>
      <c r="I764" s="35">
        <v>161923</v>
      </c>
      <c r="J764" s="8">
        <f>SUM(Q764)</f>
        <v>0</v>
      </c>
      <c r="K764" s="9">
        <f>SUM(S764+U764+W764+Y764+AA764)</f>
        <v>0</v>
      </c>
      <c r="L764" s="28">
        <f>SUM(N764:P764)-M764</f>
        <v>161923</v>
      </c>
      <c r="M764" s="37"/>
      <c r="N764" s="36">
        <v>161923</v>
      </c>
      <c r="O764" s="8">
        <f>SUM(R764)</f>
        <v>0</v>
      </c>
      <c r="P764" s="9">
        <f>SUM(T764+V764+X764+Z764+AB764)</f>
        <v>0</v>
      </c>
      <c r="Q764" s="9"/>
      <c r="R764" s="9"/>
      <c r="S764" s="9"/>
      <c r="T764" s="9"/>
      <c r="U764" s="9"/>
      <c r="V764" s="9"/>
      <c r="W764" s="9"/>
      <c r="X764" s="9"/>
      <c r="Y764" s="9"/>
      <c r="Z764" s="9"/>
      <c r="AA764" s="9"/>
      <c r="AB764" s="9"/>
    </row>
    <row r="765" spans="1:28" outlineLevel="5">
      <c r="A765" s="2" t="s">
        <v>976</v>
      </c>
      <c r="B765" s="23" t="s">
        <v>190</v>
      </c>
      <c r="C765" s="23" t="s">
        <v>192</v>
      </c>
      <c r="D765" s="23">
        <v>852</v>
      </c>
      <c r="E765" s="23" t="s">
        <v>2</v>
      </c>
      <c r="F765" s="23"/>
      <c r="G765" s="24">
        <f>SUM(G766)</f>
        <v>500</v>
      </c>
      <c r="H765" s="24">
        <f t="shared" ref="H765:AB765" si="557">SUM(H766)</f>
        <v>0</v>
      </c>
      <c r="I765" s="24">
        <f t="shared" si="557"/>
        <v>500</v>
      </c>
      <c r="J765" s="24">
        <f t="shared" si="557"/>
        <v>0</v>
      </c>
      <c r="K765" s="24">
        <f t="shared" si="557"/>
        <v>0</v>
      </c>
      <c r="L765" s="24">
        <f t="shared" si="557"/>
        <v>500</v>
      </c>
      <c r="M765" s="24">
        <f t="shared" si="557"/>
        <v>0</v>
      </c>
      <c r="N765" s="24">
        <f t="shared" si="557"/>
        <v>500</v>
      </c>
      <c r="O765" s="24">
        <f t="shared" si="557"/>
        <v>0</v>
      </c>
      <c r="P765" s="24">
        <f t="shared" si="557"/>
        <v>0</v>
      </c>
      <c r="Q765" s="24">
        <f t="shared" si="557"/>
        <v>0</v>
      </c>
      <c r="R765" s="24">
        <f t="shared" si="557"/>
        <v>0</v>
      </c>
      <c r="S765" s="24">
        <f t="shared" si="557"/>
        <v>0</v>
      </c>
      <c r="T765" s="24">
        <f t="shared" si="557"/>
        <v>0</v>
      </c>
      <c r="U765" s="24">
        <f t="shared" si="557"/>
        <v>0</v>
      </c>
      <c r="V765" s="24">
        <f t="shared" si="557"/>
        <v>0</v>
      </c>
      <c r="W765" s="24">
        <f t="shared" si="557"/>
        <v>0</v>
      </c>
      <c r="X765" s="24">
        <f t="shared" si="557"/>
        <v>0</v>
      </c>
      <c r="Y765" s="24">
        <f t="shared" si="557"/>
        <v>0</v>
      </c>
      <c r="Z765" s="24">
        <f t="shared" si="557"/>
        <v>0</v>
      </c>
      <c r="AA765" s="24">
        <f t="shared" si="557"/>
        <v>0</v>
      </c>
      <c r="AB765" s="24">
        <f t="shared" si="557"/>
        <v>0</v>
      </c>
    </row>
    <row r="766" spans="1:28" outlineLevel="5">
      <c r="A766" s="2" t="s">
        <v>975</v>
      </c>
      <c r="B766" s="23" t="s">
        <v>190</v>
      </c>
      <c r="C766" s="23" t="s">
        <v>192</v>
      </c>
      <c r="D766" s="23">
        <v>852</v>
      </c>
      <c r="E766" s="23">
        <v>291</v>
      </c>
      <c r="F766" s="23"/>
      <c r="G766" s="24">
        <f>SUM(I766:K766)-H766</f>
        <v>500</v>
      </c>
      <c r="H766" s="24"/>
      <c r="I766" s="35">
        <v>500</v>
      </c>
      <c r="J766" s="8">
        <f>SUM(Q766)</f>
        <v>0</v>
      </c>
      <c r="K766" s="9">
        <f>SUM(S766+U766+W766+Y766+AA766)</f>
        <v>0</v>
      </c>
      <c r="L766" s="28">
        <f>SUM(N766:P766)-M766</f>
        <v>500</v>
      </c>
      <c r="M766" s="37"/>
      <c r="N766" s="36">
        <v>500</v>
      </c>
      <c r="O766" s="8">
        <f>SUM(R766)</f>
        <v>0</v>
      </c>
      <c r="P766" s="9">
        <f>SUM(T766+V766+X766+Z766+AB766)</f>
        <v>0</v>
      </c>
      <c r="Q766" s="9"/>
      <c r="R766" s="9"/>
      <c r="S766" s="9"/>
      <c r="T766" s="9"/>
      <c r="U766" s="9"/>
      <c r="V766" s="9"/>
      <c r="W766" s="9"/>
      <c r="X766" s="9"/>
      <c r="Y766" s="9"/>
      <c r="Z766" s="9"/>
      <c r="AA766" s="9"/>
      <c r="AB766" s="9"/>
    </row>
    <row r="767" spans="1:28" outlineLevel="4">
      <c r="A767" s="2" t="s">
        <v>49</v>
      </c>
      <c r="B767" s="23" t="s">
        <v>190</v>
      </c>
      <c r="C767" s="23" t="s">
        <v>192</v>
      </c>
      <c r="D767" s="23" t="s">
        <v>50</v>
      </c>
      <c r="E767" s="23" t="s">
        <v>2</v>
      </c>
      <c r="F767" s="23"/>
      <c r="G767" s="24">
        <f>SUM(G768)</f>
        <v>1000</v>
      </c>
      <c r="H767" s="24">
        <f>SUM(H768)</f>
        <v>0</v>
      </c>
      <c r="I767" s="35">
        <f>SUM(I768)</f>
        <v>1000</v>
      </c>
      <c r="J767" s="35">
        <f t="shared" ref="J767:AB767" si="558">SUM(J768)</f>
        <v>0</v>
      </c>
      <c r="K767" s="35">
        <f t="shared" si="558"/>
        <v>0</v>
      </c>
      <c r="L767" s="35">
        <f t="shared" si="558"/>
        <v>1000</v>
      </c>
      <c r="M767" s="35">
        <f t="shared" si="558"/>
        <v>0</v>
      </c>
      <c r="N767" s="35">
        <f t="shared" si="558"/>
        <v>1000</v>
      </c>
      <c r="O767" s="28">
        <f t="shared" si="558"/>
        <v>0</v>
      </c>
      <c r="P767" s="28">
        <f t="shared" si="558"/>
        <v>0</v>
      </c>
      <c r="Q767" s="28">
        <f t="shared" si="558"/>
        <v>0</v>
      </c>
      <c r="R767" s="28">
        <f t="shared" si="558"/>
        <v>0</v>
      </c>
      <c r="S767" s="28">
        <f t="shared" si="558"/>
        <v>0</v>
      </c>
      <c r="T767" s="28">
        <f t="shared" si="558"/>
        <v>0</v>
      </c>
      <c r="U767" s="28">
        <f t="shared" si="558"/>
        <v>0</v>
      </c>
      <c r="V767" s="28">
        <f t="shared" si="558"/>
        <v>0</v>
      </c>
      <c r="W767" s="28">
        <f t="shared" si="558"/>
        <v>0</v>
      </c>
      <c r="X767" s="28">
        <f t="shared" si="558"/>
        <v>0</v>
      </c>
      <c r="Y767" s="28">
        <f t="shared" si="558"/>
        <v>0</v>
      </c>
      <c r="Z767" s="28">
        <f t="shared" si="558"/>
        <v>0</v>
      </c>
      <c r="AA767" s="28">
        <f t="shared" si="558"/>
        <v>0</v>
      </c>
      <c r="AB767" s="28">
        <f t="shared" si="558"/>
        <v>0</v>
      </c>
    </row>
    <row r="768" spans="1:28" ht="31.5" outlineLevel="5">
      <c r="A768" s="2" t="s">
        <v>51</v>
      </c>
      <c r="B768" s="23" t="s">
        <v>190</v>
      </c>
      <c r="C768" s="23" t="s">
        <v>192</v>
      </c>
      <c r="D768" s="23" t="s">
        <v>50</v>
      </c>
      <c r="E768" s="23" t="s">
        <v>52</v>
      </c>
      <c r="F768" s="23"/>
      <c r="G768" s="24">
        <f>SUM(I768:K768)-H768</f>
        <v>1000</v>
      </c>
      <c r="H768" s="24"/>
      <c r="I768" s="35">
        <v>1000</v>
      </c>
      <c r="J768" s="8">
        <f>SUM(Q768)</f>
        <v>0</v>
      </c>
      <c r="K768" s="9">
        <f>SUM(S768+U768+W768+Y768+AA768)</f>
        <v>0</v>
      </c>
      <c r="L768" s="28">
        <f>SUM(N768:P768)-M768</f>
        <v>1000</v>
      </c>
      <c r="M768" s="37"/>
      <c r="N768" s="36">
        <v>1000</v>
      </c>
      <c r="O768" s="8">
        <f>SUM(R768)</f>
        <v>0</v>
      </c>
      <c r="P768" s="9">
        <f>SUM(T768+V768+X768+Z768+AB768)</f>
        <v>0</v>
      </c>
      <c r="Q768" s="9"/>
      <c r="R768" s="9"/>
      <c r="S768" s="9"/>
      <c r="T768" s="9"/>
      <c r="U768" s="9"/>
      <c r="V768" s="9"/>
      <c r="W768" s="9"/>
      <c r="X768" s="9"/>
      <c r="Y768" s="9"/>
      <c r="Z768" s="9"/>
      <c r="AA768" s="9"/>
      <c r="AB768" s="9"/>
    </row>
    <row r="769" spans="1:28" s="7" customFormat="1" ht="236.25" outlineLevel="2">
      <c r="A769" s="6" t="s">
        <v>199</v>
      </c>
      <c r="B769" s="48" t="s">
        <v>190</v>
      </c>
      <c r="C769" s="48" t="s">
        <v>200</v>
      </c>
      <c r="D769" s="48" t="s">
        <v>2</v>
      </c>
      <c r="E769" s="48" t="s">
        <v>2</v>
      </c>
      <c r="F769" s="48"/>
      <c r="G769" s="49">
        <f t="shared" ref="G769:I770" si="559">SUM(G770)</f>
        <v>269505</v>
      </c>
      <c r="H769" s="49">
        <f t="shared" si="559"/>
        <v>0</v>
      </c>
      <c r="I769" s="50">
        <f t="shared" si="559"/>
        <v>269505</v>
      </c>
      <c r="J769" s="50">
        <f t="shared" ref="J769:S770" si="560">SUM(J770)</f>
        <v>0</v>
      </c>
      <c r="K769" s="50">
        <f t="shared" si="560"/>
        <v>0</v>
      </c>
      <c r="L769" s="50">
        <f t="shared" si="560"/>
        <v>212418.66999999998</v>
      </c>
      <c r="M769" s="50">
        <f t="shared" si="560"/>
        <v>0</v>
      </c>
      <c r="N769" s="50">
        <f t="shared" si="560"/>
        <v>212418.66999999998</v>
      </c>
      <c r="O769" s="51">
        <f t="shared" si="560"/>
        <v>0</v>
      </c>
      <c r="P769" s="51">
        <f t="shared" si="560"/>
        <v>0</v>
      </c>
      <c r="Q769" s="51">
        <f t="shared" si="560"/>
        <v>0</v>
      </c>
      <c r="R769" s="51">
        <f t="shared" si="560"/>
        <v>0</v>
      </c>
      <c r="S769" s="51">
        <f t="shared" si="560"/>
        <v>0</v>
      </c>
      <c r="T769" s="51">
        <f t="shared" ref="T769:AB770" si="561">SUM(T770)</f>
        <v>0</v>
      </c>
      <c r="U769" s="51">
        <f t="shared" si="561"/>
        <v>0</v>
      </c>
      <c r="V769" s="51">
        <f t="shared" si="561"/>
        <v>0</v>
      </c>
      <c r="W769" s="51">
        <f t="shared" si="561"/>
        <v>0</v>
      </c>
      <c r="X769" s="51">
        <f t="shared" si="561"/>
        <v>0</v>
      </c>
      <c r="Y769" s="51">
        <f t="shared" si="561"/>
        <v>0</v>
      </c>
      <c r="Z769" s="51">
        <f t="shared" si="561"/>
        <v>0</v>
      </c>
      <c r="AA769" s="51">
        <f t="shared" si="561"/>
        <v>0</v>
      </c>
      <c r="AB769" s="51">
        <f t="shared" si="561"/>
        <v>0</v>
      </c>
    </row>
    <row r="770" spans="1:28" ht="47.25" outlineLevel="3">
      <c r="A770" s="2" t="s">
        <v>25</v>
      </c>
      <c r="B770" s="23" t="s">
        <v>190</v>
      </c>
      <c r="C770" s="23" t="s">
        <v>200</v>
      </c>
      <c r="D770" s="23" t="s">
        <v>26</v>
      </c>
      <c r="E770" s="23" t="s">
        <v>2</v>
      </c>
      <c r="F770" s="23"/>
      <c r="G770" s="24">
        <f t="shared" si="559"/>
        <v>269505</v>
      </c>
      <c r="H770" s="24">
        <f t="shared" si="559"/>
        <v>0</v>
      </c>
      <c r="I770" s="35">
        <f t="shared" si="559"/>
        <v>269505</v>
      </c>
      <c r="J770" s="35">
        <f t="shared" si="560"/>
        <v>0</v>
      </c>
      <c r="K770" s="35">
        <f t="shared" si="560"/>
        <v>0</v>
      </c>
      <c r="L770" s="35">
        <f t="shared" si="560"/>
        <v>212418.66999999998</v>
      </c>
      <c r="M770" s="35">
        <f t="shared" si="560"/>
        <v>0</v>
      </c>
      <c r="N770" s="35">
        <f t="shared" si="560"/>
        <v>212418.66999999998</v>
      </c>
      <c r="O770" s="28">
        <f t="shared" si="560"/>
        <v>0</v>
      </c>
      <c r="P770" s="28">
        <f t="shared" si="560"/>
        <v>0</v>
      </c>
      <c r="Q770" s="28">
        <f t="shared" si="560"/>
        <v>0</v>
      </c>
      <c r="R770" s="28">
        <f t="shared" si="560"/>
        <v>0</v>
      </c>
      <c r="S770" s="28">
        <f t="shared" si="560"/>
        <v>0</v>
      </c>
      <c r="T770" s="28">
        <f t="shared" si="561"/>
        <v>0</v>
      </c>
      <c r="U770" s="28">
        <f t="shared" si="561"/>
        <v>0</v>
      </c>
      <c r="V770" s="28">
        <f t="shared" si="561"/>
        <v>0</v>
      </c>
      <c r="W770" s="28">
        <f t="shared" si="561"/>
        <v>0</v>
      </c>
      <c r="X770" s="28">
        <f t="shared" si="561"/>
        <v>0</v>
      </c>
      <c r="Y770" s="28">
        <f t="shared" si="561"/>
        <v>0</v>
      </c>
      <c r="Z770" s="28">
        <f t="shared" si="561"/>
        <v>0</v>
      </c>
      <c r="AA770" s="28">
        <f t="shared" si="561"/>
        <v>0</v>
      </c>
      <c r="AB770" s="28">
        <f t="shared" si="561"/>
        <v>0</v>
      </c>
    </row>
    <row r="771" spans="1:28" ht="31.5" outlineLevel="4">
      <c r="A771" s="2" t="s">
        <v>27</v>
      </c>
      <c r="B771" s="23" t="s">
        <v>190</v>
      </c>
      <c r="C771" s="23" t="s">
        <v>200</v>
      </c>
      <c r="D771" s="23" t="s">
        <v>28</v>
      </c>
      <c r="E771" s="23" t="s">
        <v>2</v>
      </c>
      <c r="F771" s="23"/>
      <c r="G771" s="24">
        <f t="shared" ref="G771:AB771" si="562">SUM(G772:G773)</f>
        <v>269505</v>
      </c>
      <c r="H771" s="24">
        <f t="shared" si="562"/>
        <v>0</v>
      </c>
      <c r="I771" s="35">
        <f t="shared" si="562"/>
        <v>269505</v>
      </c>
      <c r="J771" s="35">
        <f t="shared" si="562"/>
        <v>0</v>
      </c>
      <c r="K771" s="35">
        <f t="shared" si="562"/>
        <v>0</v>
      </c>
      <c r="L771" s="35">
        <f t="shared" si="562"/>
        <v>212418.66999999998</v>
      </c>
      <c r="M771" s="35">
        <f t="shared" si="562"/>
        <v>0</v>
      </c>
      <c r="N771" s="35">
        <f t="shared" si="562"/>
        <v>212418.66999999998</v>
      </c>
      <c r="O771" s="28">
        <f t="shared" si="562"/>
        <v>0</v>
      </c>
      <c r="P771" s="28">
        <f t="shared" si="562"/>
        <v>0</v>
      </c>
      <c r="Q771" s="28">
        <f t="shared" si="562"/>
        <v>0</v>
      </c>
      <c r="R771" s="28">
        <f t="shared" si="562"/>
        <v>0</v>
      </c>
      <c r="S771" s="28">
        <f t="shared" si="562"/>
        <v>0</v>
      </c>
      <c r="T771" s="28">
        <f t="shared" si="562"/>
        <v>0</v>
      </c>
      <c r="U771" s="28">
        <f t="shared" si="562"/>
        <v>0</v>
      </c>
      <c r="V771" s="28">
        <f t="shared" si="562"/>
        <v>0</v>
      </c>
      <c r="W771" s="28">
        <f t="shared" si="562"/>
        <v>0</v>
      </c>
      <c r="X771" s="28">
        <f t="shared" si="562"/>
        <v>0</v>
      </c>
      <c r="Y771" s="28">
        <f t="shared" si="562"/>
        <v>0</v>
      </c>
      <c r="Z771" s="28">
        <f t="shared" si="562"/>
        <v>0</v>
      </c>
      <c r="AA771" s="28">
        <f t="shared" si="562"/>
        <v>0</v>
      </c>
      <c r="AB771" s="28">
        <f t="shared" si="562"/>
        <v>0</v>
      </c>
    </row>
    <row r="772" spans="1:28" ht="31.5" outlineLevel="5">
      <c r="A772" s="2" t="s">
        <v>195</v>
      </c>
      <c r="B772" s="23" t="s">
        <v>190</v>
      </c>
      <c r="C772" s="23" t="s">
        <v>200</v>
      </c>
      <c r="D772" s="23" t="s">
        <v>28</v>
      </c>
      <c r="E772" s="23" t="s">
        <v>196</v>
      </c>
      <c r="F772" s="23"/>
      <c r="G772" s="24">
        <f>SUM(I772:K772)-H772</f>
        <v>229913</v>
      </c>
      <c r="H772" s="24"/>
      <c r="I772" s="35">
        <v>229913</v>
      </c>
      <c r="J772" s="8">
        <f>SUM(Q772)</f>
        <v>0</v>
      </c>
      <c r="K772" s="9">
        <f>SUM(S772+U772+W772+Y772+AA772)</f>
        <v>0</v>
      </c>
      <c r="L772" s="28">
        <f>SUM(N772:P772)-M772</f>
        <v>177312.06</v>
      </c>
      <c r="M772" s="37"/>
      <c r="N772" s="36">
        <v>177312.06</v>
      </c>
      <c r="O772" s="8">
        <f>SUM(R772)</f>
        <v>0</v>
      </c>
      <c r="P772" s="9">
        <f>SUM(T772+V772+X772+Z772+AB772)</f>
        <v>0</v>
      </c>
      <c r="Q772" s="9"/>
      <c r="R772" s="9"/>
      <c r="S772" s="9"/>
      <c r="T772" s="9"/>
      <c r="U772" s="9"/>
      <c r="V772" s="9"/>
      <c r="W772" s="9"/>
      <c r="X772" s="9"/>
      <c r="Y772" s="9"/>
      <c r="Z772" s="9"/>
      <c r="AA772" s="9"/>
      <c r="AB772" s="9"/>
    </row>
    <row r="773" spans="1:28" ht="47.25" outlineLevel="5">
      <c r="A773" s="2" t="s">
        <v>31</v>
      </c>
      <c r="B773" s="23" t="s">
        <v>190</v>
      </c>
      <c r="C773" s="23" t="s">
        <v>200</v>
      </c>
      <c r="D773" s="23" t="s">
        <v>28</v>
      </c>
      <c r="E773" s="23" t="s">
        <v>32</v>
      </c>
      <c r="F773" s="23"/>
      <c r="G773" s="24">
        <f>SUM(I773:K773)-H773</f>
        <v>39592</v>
      </c>
      <c r="H773" s="24"/>
      <c r="I773" s="35">
        <v>39592</v>
      </c>
      <c r="J773" s="8">
        <f>SUM(Q773)</f>
        <v>0</v>
      </c>
      <c r="K773" s="9">
        <f>SUM(S773+U773+W773+Y773+AA773)</f>
        <v>0</v>
      </c>
      <c r="L773" s="28">
        <f>SUM(N773:P773)-M773</f>
        <v>35106.61</v>
      </c>
      <c r="M773" s="37"/>
      <c r="N773" s="36">
        <v>35106.61</v>
      </c>
      <c r="O773" s="8">
        <f>SUM(R773)</f>
        <v>0</v>
      </c>
      <c r="P773" s="9">
        <f>SUM(T773+V773+X773+Z773+AB773)</f>
        <v>0</v>
      </c>
      <c r="Q773" s="9"/>
      <c r="R773" s="9"/>
      <c r="S773" s="9"/>
      <c r="T773" s="9"/>
      <c r="U773" s="9"/>
      <c r="V773" s="9"/>
      <c r="W773" s="9"/>
      <c r="X773" s="9"/>
      <c r="Y773" s="9"/>
      <c r="Z773" s="9"/>
      <c r="AA773" s="9"/>
      <c r="AB773" s="9"/>
    </row>
    <row r="774" spans="1:28" s="7" customFormat="1" ht="204.75" outlineLevel="2">
      <c r="A774" s="6" t="s">
        <v>201</v>
      </c>
      <c r="B774" s="48" t="s">
        <v>190</v>
      </c>
      <c r="C774" s="48" t="s">
        <v>202</v>
      </c>
      <c r="D774" s="48" t="s">
        <v>2</v>
      </c>
      <c r="E774" s="48" t="s">
        <v>2</v>
      </c>
      <c r="F774" s="48"/>
      <c r="G774" s="49">
        <f>SUM(G775+G781)</f>
        <v>30620700</v>
      </c>
      <c r="H774" s="49">
        <f t="shared" ref="H774:AB774" si="563">SUM(H775+H781)</f>
        <v>0</v>
      </c>
      <c r="I774" s="49">
        <f t="shared" si="563"/>
        <v>30620700</v>
      </c>
      <c r="J774" s="49">
        <f t="shared" si="563"/>
        <v>0</v>
      </c>
      <c r="K774" s="49">
        <f t="shared" si="563"/>
        <v>0</v>
      </c>
      <c r="L774" s="49">
        <f t="shared" si="563"/>
        <v>30620700</v>
      </c>
      <c r="M774" s="49">
        <f t="shared" si="563"/>
        <v>0</v>
      </c>
      <c r="N774" s="50">
        <f t="shared" si="563"/>
        <v>30620700</v>
      </c>
      <c r="O774" s="51">
        <f t="shared" si="563"/>
        <v>0</v>
      </c>
      <c r="P774" s="51">
        <f t="shared" si="563"/>
        <v>0</v>
      </c>
      <c r="Q774" s="51">
        <f t="shared" si="563"/>
        <v>0</v>
      </c>
      <c r="R774" s="51">
        <f t="shared" si="563"/>
        <v>0</v>
      </c>
      <c r="S774" s="51">
        <f t="shared" si="563"/>
        <v>0</v>
      </c>
      <c r="T774" s="51">
        <f t="shared" si="563"/>
        <v>0</v>
      </c>
      <c r="U774" s="51">
        <f t="shared" si="563"/>
        <v>0</v>
      </c>
      <c r="V774" s="51">
        <f t="shared" si="563"/>
        <v>0</v>
      </c>
      <c r="W774" s="51">
        <f t="shared" si="563"/>
        <v>0</v>
      </c>
      <c r="X774" s="51">
        <f t="shared" si="563"/>
        <v>0</v>
      </c>
      <c r="Y774" s="51">
        <f t="shared" si="563"/>
        <v>0</v>
      </c>
      <c r="Z774" s="51">
        <f t="shared" si="563"/>
        <v>0</v>
      </c>
      <c r="AA774" s="51">
        <f t="shared" si="563"/>
        <v>0</v>
      </c>
      <c r="AB774" s="51">
        <f t="shared" si="563"/>
        <v>0</v>
      </c>
    </row>
    <row r="775" spans="1:28" ht="110.25" outlineLevel="3">
      <c r="A775" s="2" t="s">
        <v>9</v>
      </c>
      <c r="B775" s="23" t="s">
        <v>190</v>
      </c>
      <c r="C775" s="23" t="s">
        <v>202</v>
      </c>
      <c r="D775" s="23" t="s">
        <v>10</v>
      </c>
      <c r="E775" s="23" t="s">
        <v>2</v>
      </c>
      <c r="F775" s="23"/>
      <c r="G775" s="24">
        <f>SUM(G776+G779)</f>
        <v>30516750</v>
      </c>
      <c r="H775" s="24">
        <f t="shared" ref="H775:AB775" si="564">SUM(H776+H779)</f>
        <v>0</v>
      </c>
      <c r="I775" s="24">
        <f t="shared" si="564"/>
        <v>30516750</v>
      </c>
      <c r="J775" s="24">
        <f t="shared" si="564"/>
        <v>0</v>
      </c>
      <c r="K775" s="24">
        <f t="shared" si="564"/>
        <v>0</v>
      </c>
      <c r="L775" s="24">
        <f t="shared" si="564"/>
        <v>30516750</v>
      </c>
      <c r="M775" s="24">
        <f t="shared" si="564"/>
        <v>0</v>
      </c>
      <c r="N775" s="35">
        <f t="shared" si="564"/>
        <v>30516750</v>
      </c>
      <c r="O775" s="28">
        <f t="shared" si="564"/>
        <v>0</v>
      </c>
      <c r="P775" s="28">
        <f t="shared" si="564"/>
        <v>0</v>
      </c>
      <c r="Q775" s="28">
        <f t="shared" si="564"/>
        <v>0</v>
      </c>
      <c r="R775" s="28">
        <f t="shared" si="564"/>
        <v>0</v>
      </c>
      <c r="S775" s="28">
        <f t="shared" si="564"/>
        <v>0</v>
      </c>
      <c r="T775" s="28">
        <f t="shared" si="564"/>
        <v>0</v>
      </c>
      <c r="U775" s="28">
        <f t="shared" si="564"/>
        <v>0</v>
      </c>
      <c r="V775" s="28">
        <f t="shared" si="564"/>
        <v>0</v>
      </c>
      <c r="W775" s="28">
        <f t="shared" si="564"/>
        <v>0</v>
      </c>
      <c r="X775" s="28">
        <f t="shared" si="564"/>
        <v>0</v>
      </c>
      <c r="Y775" s="28">
        <f t="shared" si="564"/>
        <v>0</v>
      </c>
      <c r="Z775" s="28">
        <f t="shared" si="564"/>
        <v>0</v>
      </c>
      <c r="AA775" s="28">
        <f t="shared" si="564"/>
        <v>0</v>
      </c>
      <c r="AB775" s="28">
        <f t="shared" si="564"/>
        <v>0</v>
      </c>
    </row>
    <row r="776" spans="1:28" ht="31.5" outlineLevel="4">
      <c r="A776" s="2" t="s">
        <v>67</v>
      </c>
      <c r="B776" s="23" t="s">
        <v>190</v>
      </c>
      <c r="C776" s="23" t="s">
        <v>202</v>
      </c>
      <c r="D776" s="23" t="s">
        <v>68</v>
      </c>
      <c r="E776" s="23" t="s">
        <v>2</v>
      </c>
      <c r="F776" s="23"/>
      <c r="G776" s="24">
        <f>SUM(G777:G778)</f>
        <v>23474192.109999999</v>
      </c>
      <c r="H776" s="24">
        <f>SUM(H777:H778)</f>
        <v>0</v>
      </c>
      <c r="I776" s="35">
        <f>SUM(I777:I778)</f>
        <v>23474192.109999999</v>
      </c>
      <c r="J776" s="35">
        <f t="shared" ref="J776:AB776" si="565">SUM(J777:J778)</f>
        <v>0</v>
      </c>
      <c r="K776" s="35">
        <f t="shared" si="565"/>
        <v>0</v>
      </c>
      <c r="L776" s="35">
        <f t="shared" si="565"/>
        <v>23474192.109999999</v>
      </c>
      <c r="M776" s="35">
        <f t="shared" si="565"/>
        <v>0</v>
      </c>
      <c r="N776" s="35">
        <f t="shared" si="565"/>
        <v>23474192.109999999</v>
      </c>
      <c r="O776" s="28">
        <f t="shared" si="565"/>
        <v>0</v>
      </c>
      <c r="P776" s="28">
        <f t="shared" si="565"/>
        <v>0</v>
      </c>
      <c r="Q776" s="28">
        <f t="shared" si="565"/>
        <v>0</v>
      </c>
      <c r="R776" s="28">
        <f t="shared" si="565"/>
        <v>0</v>
      </c>
      <c r="S776" s="28">
        <f t="shared" si="565"/>
        <v>0</v>
      </c>
      <c r="T776" s="28">
        <f t="shared" si="565"/>
        <v>0</v>
      </c>
      <c r="U776" s="28">
        <f t="shared" si="565"/>
        <v>0</v>
      </c>
      <c r="V776" s="28">
        <f t="shared" si="565"/>
        <v>0</v>
      </c>
      <c r="W776" s="28">
        <f t="shared" si="565"/>
        <v>0</v>
      </c>
      <c r="X776" s="28">
        <f t="shared" si="565"/>
        <v>0</v>
      </c>
      <c r="Y776" s="28">
        <f t="shared" si="565"/>
        <v>0</v>
      </c>
      <c r="Z776" s="28">
        <f t="shared" si="565"/>
        <v>0</v>
      </c>
      <c r="AA776" s="28">
        <f t="shared" si="565"/>
        <v>0</v>
      </c>
      <c r="AB776" s="28">
        <f t="shared" si="565"/>
        <v>0</v>
      </c>
    </row>
    <row r="777" spans="1:28" outlineLevel="5">
      <c r="A777" s="2" t="s">
        <v>13</v>
      </c>
      <c r="B777" s="23" t="s">
        <v>190</v>
      </c>
      <c r="C777" s="23" t="s">
        <v>202</v>
      </c>
      <c r="D777" s="23" t="s">
        <v>68</v>
      </c>
      <c r="E777" s="23" t="s">
        <v>14</v>
      </c>
      <c r="F777" s="23"/>
      <c r="G777" s="24">
        <f>SUM(I777:K777)-H777</f>
        <v>23325184.629999999</v>
      </c>
      <c r="H777" s="24"/>
      <c r="I777" s="35">
        <v>23325184.629999999</v>
      </c>
      <c r="J777" s="8">
        <f>SUM(Q777)</f>
        <v>0</v>
      </c>
      <c r="K777" s="9">
        <f>SUM(S777+U777+W777+Y777+AA777)</f>
        <v>0</v>
      </c>
      <c r="L777" s="28">
        <f>SUM(N777:P777)-M777</f>
        <v>23325184.629999999</v>
      </c>
      <c r="M777" s="37"/>
      <c r="N777" s="36">
        <v>23325184.629999999</v>
      </c>
      <c r="O777" s="8">
        <f>SUM(R777)</f>
        <v>0</v>
      </c>
      <c r="P777" s="9">
        <f>SUM(T777+V777+X777+Z777+AB777)</f>
        <v>0</v>
      </c>
      <c r="Q777" s="9"/>
      <c r="R777" s="9"/>
      <c r="S777" s="9"/>
      <c r="T777" s="9"/>
      <c r="U777" s="9"/>
      <c r="V777" s="9"/>
      <c r="W777" s="9"/>
      <c r="X777" s="9"/>
      <c r="Y777" s="9"/>
      <c r="Z777" s="9"/>
      <c r="AA777" s="9"/>
      <c r="AB777" s="9"/>
    </row>
    <row r="778" spans="1:28" ht="47.25" outlineLevel="5">
      <c r="A778" s="2" t="s">
        <v>23</v>
      </c>
      <c r="B778" s="23" t="s">
        <v>190</v>
      </c>
      <c r="C778" s="23" t="s">
        <v>202</v>
      </c>
      <c r="D778" s="23" t="s">
        <v>68</v>
      </c>
      <c r="E778" s="23" t="s">
        <v>24</v>
      </c>
      <c r="F778" s="23"/>
      <c r="G778" s="24">
        <f>SUM(I778:K778)-H778</f>
        <v>149007.48000000001</v>
      </c>
      <c r="H778" s="24"/>
      <c r="I778" s="35">
        <v>149007.48000000001</v>
      </c>
      <c r="J778" s="8">
        <f>SUM(Q778)</f>
        <v>0</v>
      </c>
      <c r="K778" s="9">
        <f>SUM(S778+U778+W778+Y778+AA778)</f>
        <v>0</v>
      </c>
      <c r="L778" s="28">
        <f>SUM(N778:P778)-M778</f>
        <v>149007.48000000001</v>
      </c>
      <c r="M778" s="37"/>
      <c r="N778" s="36">
        <v>149007.48000000001</v>
      </c>
      <c r="O778" s="8">
        <f>SUM(R778)</f>
        <v>0</v>
      </c>
      <c r="P778" s="9">
        <f>SUM(T778+V778+X778+Z778+AB778)</f>
        <v>0</v>
      </c>
      <c r="Q778" s="9"/>
      <c r="R778" s="9"/>
      <c r="S778" s="9"/>
      <c r="T778" s="9"/>
      <c r="U778" s="9"/>
      <c r="V778" s="9"/>
      <c r="W778" s="9"/>
      <c r="X778" s="9"/>
      <c r="Y778" s="9"/>
      <c r="Z778" s="9"/>
      <c r="AA778" s="9"/>
      <c r="AB778" s="9"/>
    </row>
    <row r="779" spans="1:28" ht="78.75" outlineLevel="4">
      <c r="A779" s="2" t="s">
        <v>69</v>
      </c>
      <c r="B779" s="23" t="s">
        <v>190</v>
      </c>
      <c r="C779" s="23" t="s">
        <v>202</v>
      </c>
      <c r="D779" s="23" t="s">
        <v>70</v>
      </c>
      <c r="E779" s="23" t="s">
        <v>2</v>
      </c>
      <c r="F779" s="23"/>
      <c r="G779" s="24">
        <f>SUM(G780)</f>
        <v>7042557.8899999997</v>
      </c>
      <c r="H779" s="24">
        <f>SUM(H780)</f>
        <v>0</v>
      </c>
      <c r="I779" s="24">
        <f t="shared" ref="I779:AB779" si="566">SUM(I780)</f>
        <v>7042557.8899999997</v>
      </c>
      <c r="J779" s="24">
        <f t="shared" si="566"/>
        <v>0</v>
      </c>
      <c r="K779" s="24">
        <f t="shared" si="566"/>
        <v>0</v>
      </c>
      <c r="L779" s="24">
        <f t="shared" si="566"/>
        <v>7042557.8899999997</v>
      </c>
      <c r="M779" s="24">
        <f t="shared" si="566"/>
        <v>0</v>
      </c>
      <c r="N779" s="35">
        <f t="shared" si="566"/>
        <v>7042557.8899999997</v>
      </c>
      <c r="O779" s="28">
        <f t="shared" si="566"/>
        <v>0</v>
      </c>
      <c r="P779" s="28">
        <f t="shared" si="566"/>
        <v>0</v>
      </c>
      <c r="Q779" s="28">
        <f t="shared" si="566"/>
        <v>0</v>
      </c>
      <c r="R779" s="28">
        <f t="shared" si="566"/>
        <v>0</v>
      </c>
      <c r="S779" s="28">
        <f t="shared" si="566"/>
        <v>0</v>
      </c>
      <c r="T779" s="28">
        <f t="shared" si="566"/>
        <v>0</v>
      </c>
      <c r="U779" s="28">
        <f t="shared" si="566"/>
        <v>0</v>
      </c>
      <c r="V779" s="28">
        <f t="shared" si="566"/>
        <v>0</v>
      </c>
      <c r="W779" s="28">
        <f t="shared" si="566"/>
        <v>0</v>
      </c>
      <c r="X779" s="28">
        <f t="shared" si="566"/>
        <v>0</v>
      </c>
      <c r="Y779" s="28">
        <f t="shared" si="566"/>
        <v>0</v>
      </c>
      <c r="Z779" s="28">
        <f t="shared" si="566"/>
        <v>0</v>
      </c>
      <c r="AA779" s="28">
        <f t="shared" si="566"/>
        <v>0</v>
      </c>
      <c r="AB779" s="28">
        <f t="shared" si="566"/>
        <v>0</v>
      </c>
    </row>
    <row r="780" spans="1:28" ht="31.5" outlineLevel="5">
      <c r="A780" s="2" t="s">
        <v>17</v>
      </c>
      <c r="B780" s="23" t="s">
        <v>190</v>
      </c>
      <c r="C780" s="23" t="s">
        <v>202</v>
      </c>
      <c r="D780" s="23" t="s">
        <v>70</v>
      </c>
      <c r="E780" s="23" t="s">
        <v>18</v>
      </c>
      <c r="F780" s="23"/>
      <c r="G780" s="24">
        <f>SUM(I780:K780)-H780</f>
        <v>7042557.8899999997</v>
      </c>
      <c r="H780" s="24"/>
      <c r="I780" s="35">
        <v>7042557.8899999997</v>
      </c>
      <c r="J780" s="8">
        <f>SUM(Q780)</f>
        <v>0</v>
      </c>
      <c r="K780" s="9">
        <f>SUM(S780+U780+W780+Y780+AA780)</f>
        <v>0</v>
      </c>
      <c r="L780" s="28">
        <f>SUM(N780:P780)-M780</f>
        <v>7042557.8899999997</v>
      </c>
      <c r="M780" s="37"/>
      <c r="N780" s="36">
        <v>7042557.8899999997</v>
      </c>
      <c r="O780" s="8">
        <f>SUM(R780)</f>
        <v>0</v>
      </c>
      <c r="P780" s="9">
        <f>SUM(T780+V780+X780+Z780+AB780)</f>
        <v>0</v>
      </c>
      <c r="Q780" s="9"/>
      <c r="R780" s="9"/>
      <c r="S780" s="9"/>
      <c r="T780" s="9"/>
      <c r="U780" s="9"/>
      <c r="V780" s="9"/>
      <c r="W780" s="9"/>
      <c r="X780" s="9"/>
      <c r="Y780" s="9"/>
      <c r="Z780" s="9"/>
      <c r="AA780" s="9"/>
      <c r="AB780" s="9"/>
    </row>
    <row r="781" spans="1:28" ht="47.25" outlineLevel="3">
      <c r="A781" s="2" t="s">
        <v>25</v>
      </c>
      <c r="B781" s="23" t="s">
        <v>190</v>
      </c>
      <c r="C781" s="23" t="s">
        <v>202</v>
      </c>
      <c r="D781" s="23" t="s">
        <v>26</v>
      </c>
      <c r="E781" s="23" t="s">
        <v>2</v>
      </c>
      <c r="F781" s="23"/>
      <c r="G781" s="24">
        <f>SUM(G782)</f>
        <v>103950</v>
      </c>
      <c r="H781" s="24">
        <f>SUM(H782)</f>
        <v>0</v>
      </c>
      <c r="I781" s="35">
        <f>SUM(I782)</f>
        <v>103950</v>
      </c>
      <c r="J781" s="35">
        <f t="shared" ref="J781:AB781" si="567">SUM(J782)</f>
        <v>0</v>
      </c>
      <c r="K781" s="35">
        <f t="shared" si="567"/>
        <v>0</v>
      </c>
      <c r="L781" s="35">
        <f t="shared" si="567"/>
        <v>103950</v>
      </c>
      <c r="M781" s="35">
        <f t="shared" si="567"/>
        <v>0</v>
      </c>
      <c r="N781" s="35">
        <f t="shared" si="567"/>
        <v>103950</v>
      </c>
      <c r="O781" s="28">
        <f t="shared" si="567"/>
        <v>0</v>
      </c>
      <c r="P781" s="28">
        <f t="shared" si="567"/>
        <v>0</v>
      </c>
      <c r="Q781" s="28">
        <f t="shared" si="567"/>
        <v>0</v>
      </c>
      <c r="R781" s="28">
        <f t="shared" si="567"/>
        <v>0</v>
      </c>
      <c r="S781" s="28">
        <f t="shared" si="567"/>
        <v>0</v>
      </c>
      <c r="T781" s="28">
        <f t="shared" si="567"/>
        <v>0</v>
      </c>
      <c r="U781" s="28">
        <f t="shared" si="567"/>
        <v>0</v>
      </c>
      <c r="V781" s="28">
        <f t="shared" si="567"/>
        <v>0</v>
      </c>
      <c r="W781" s="28">
        <f t="shared" si="567"/>
        <v>0</v>
      </c>
      <c r="X781" s="28">
        <f t="shared" si="567"/>
        <v>0</v>
      </c>
      <c r="Y781" s="28">
        <f t="shared" si="567"/>
        <v>0</v>
      </c>
      <c r="Z781" s="28">
        <f t="shared" si="567"/>
        <v>0</v>
      </c>
      <c r="AA781" s="28">
        <f t="shared" si="567"/>
        <v>0</v>
      </c>
      <c r="AB781" s="28">
        <f t="shared" si="567"/>
        <v>0</v>
      </c>
    </row>
    <row r="782" spans="1:28" ht="31.5" outlineLevel="4">
      <c r="A782" s="2" t="s">
        <v>27</v>
      </c>
      <c r="B782" s="23" t="s">
        <v>190</v>
      </c>
      <c r="C782" s="23" t="s">
        <v>202</v>
      </c>
      <c r="D782" s="23" t="s">
        <v>28</v>
      </c>
      <c r="E782" s="23" t="s">
        <v>2</v>
      </c>
      <c r="F782" s="23"/>
      <c r="G782" s="24">
        <f>SUM(G783:G785)</f>
        <v>103950</v>
      </c>
      <c r="H782" s="24">
        <f>SUM(H783:H785)</f>
        <v>0</v>
      </c>
      <c r="I782" s="35">
        <f>SUM(I783:I785)</f>
        <v>103950</v>
      </c>
      <c r="J782" s="35">
        <f t="shared" ref="J782:AB782" si="568">SUM(J783:J785)</f>
        <v>0</v>
      </c>
      <c r="K782" s="35">
        <f t="shared" si="568"/>
        <v>0</v>
      </c>
      <c r="L782" s="35">
        <f t="shared" si="568"/>
        <v>103950</v>
      </c>
      <c r="M782" s="35">
        <f t="shared" si="568"/>
        <v>0</v>
      </c>
      <c r="N782" s="35">
        <f t="shared" si="568"/>
        <v>103950</v>
      </c>
      <c r="O782" s="28">
        <f t="shared" si="568"/>
        <v>0</v>
      </c>
      <c r="P782" s="28">
        <f t="shared" si="568"/>
        <v>0</v>
      </c>
      <c r="Q782" s="28">
        <f t="shared" si="568"/>
        <v>0</v>
      </c>
      <c r="R782" s="28">
        <f t="shared" si="568"/>
        <v>0</v>
      </c>
      <c r="S782" s="28">
        <f t="shared" si="568"/>
        <v>0</v>
      </c>
      <c r="T782" s="28">
        <f t="shared" si="568"/>
        <v>0</v>
      </c>
      <c r="U782" s="28">
        <f t="shared" si="568"/>
        <v>0</v>
      </c>
      <c r="V782" s="28">
        <f t="shared" si="568"/>
        <v>0</v>
      </c>
      <c r="W782" s="28">
        <f t="shared" si="568"/>
        <v>0</v>
      </c>
      <c r="X782" s="28">
        <f t="shared" si="568"/>
        <v>0</v>
      </c>
      <c r="Y782" s="28">
        <f t="shared" si="568"/>
        <v>0</v>
      </c>
      <c r="Z782" s="28">
        <f t="shared" si="568"/>
        <v>0</v>
      </c>
      <c r="AA782" s="28">
        <f t="shared" si="568"/>
        <v>0</v>
      </c>
      <c r="AB782" s="28">
        <f t="shared" si="568"/>
        <v>0</v>
      </c>
    </row>
    <row r="783" spans="1:28" outlineLevel="5">
      <c r="A783" s="2" t="s">
        <v>37</v>
      </c>
      <c r="B783" s="23" t="s">
        <v>190</v>
      </c>
      <c r="C783" s="23" t="s">
        <v>202</v>
      </c>
      <c r="D783" s="23" t="s">
        <v>28</v>
      </c>
      <c r="E783" s="23" t="s">
        <v>38</v>
      </c>
      <c r="F783" s="23"/>
      <c r="G783" s="24">
        <f>SUM(I783:K783)-H783</f>
        <v>900</v>
      </c>
      <c r="H783" s="24"/>
      <c r="I783" s="35">
        <v>900</v>
      </c>
      <c r="J783" s="8">
        <f>SUM(Q783)</f>
        <v>0</v>
      </c>
      <c r="K783" s="9">
        <f>SUM(S783+U783+W783+Y783+AA783)</f>
        <v>0</v>
      </c>
      <c r="L783" s="28">
        <f>SUM(N783:P783)-M783</f>
        <v>900</v>
      </c>
      <c r="M783" s="37"/>
      <c r="N783" s="36">
        <v>900</v>
      </c>
      <c r="O783" s="8">
        <f>SUM(R783)</f>
        <v>0</v>
      </c>
      <c r="P783" s="9">
        <f>SUM(T783+V783+X783+Z783+AB783)</f>
        <v>0</v>
      </c>
      <c r="Q783" s="9"/>
      <c r="R783" s="9"/>
      <c r="S783" s="9"/>
      <c r="T783" s="9"/>
      <c r="U783" s="9"/>
      <c r="V783" s="9"/>
      <c r="W783" s="9"/>
      <c r="X783" s="9"/>
      <c r="Y783" s="9"/>
      <c r="Z783" s="9"/>
      <c r="AA783" s="9"/>
      <c r="AB783" s="9"/>
    </row>
    <row r="784" spans="1:28" ht="31.5" outlineLevel="5">
      <c r="A784" s="2" t="s">
        <v>55</v>
      </c>
      <c r="B784" s="23" t="s">
        <v>190</v>
      </c>
      <c r="C784" s="23" t="s">
        <v>202</v>
      </c>
      <c r="D784" s="23" t="s">
        <v>28</v>
      </c>
      <c r="E784" s="23" t="s">
        <v>56</v>
      </c>
      <c r="F784" s="23"/>
      <c r="G784" s="24">
        <f>SUM(I784:K784)-H784</f>
        <v>82650</v>
      </c>
      <c r="H784" s="24"/>
      <c r="I784" s="35">
        <v>82650</v>
      </c>
      <c r="J784" s="8">
        <f>SUM(Q784)</f>
        <v>0</v>
      </c>
      <c r="K784" s="9">
        <f>SUM(S784+U784+W784+Y784+AA784)</f>
        <v>0</v>
      </c>
      <c r="L784" s="28">
        <f>SUM(N784:P784)-M784</f>
        <v>82650</v>
      </c>
      <c r="M784" s="37"/>
      <c r="N784" s="36">
        <v>82650</v>
      </c>
      <c r="O784" s="8">
        <f>SUM(R784)</f>
        <v>0</v>
      </c>
      <c r="P784" s="9">
        <f>SUM(T784+V784+X784+Z784+AB784)</f>
        <v>0</v>
      </c>
      <c r="Q784" s="9"/>
      <c r="R784" s="9"/>
      <c r="S784" s="9"/>
      <c r="T784" s="9"/>
      <c r="U784" s="9"/>
      <c r="V784" s="9"/>
      <c r="W784" s="9"/>
      <c r="X784" s="9"/>
      <c r="Y784" s="9"/>
      <c r="Z784" s="9"/>
      <c r="AA784" s="9"/>
      <c r="AB784" s="9"/>
    </row>
    <row r="785" spans="1:28" ht="31.5" outlineLevel="5">
      <c r="A785" s="2" t="s">
        <v>207</v>
      </c>
      <c r="B785" s="23" t="s">
        <v>190</v>
      </c>
      <c r="C785" s="23" t="s">
        <v>202</v>
      </c>
      <c r="D785" s="23" t="s">
        <v>28</v>
      </c>
      <c r="E785" s="23">
        <v>345</v>
      </c>
      <c r="F785" s="23"/>
      <c r="G785" s="24">
        <f>SUM(I785:K785)-H785</f>
        <v>20400</v>
      </c>
      <c r="H785" s="24"/>
      <c r="I785" s="35">
        <v>20400</v>
      </c>
      <c r="J785" s="8">
        <f>SUM(Q785)</f>
        <v>0</v>
      </c>
      <c r="K785" s="9">
        <f>SUM(S785+U785+W785+Y785+AA785)</f>
        <v>0</v>
      </c>
      <c r="L785" s="28">
        <f>SUM(N785:P785)-M785</f>
        <v>20400</v>
      </c>
      <c r="M785" s="37"/>
      <c r="N785" s="36">
        <v>20400</v>
      </c>
      <c r="O785" s="8">
        <f>SUM(R785)</f>
        <v>0</v>
      </c>
      <c r="P785" s="9">
        <f>SUM(T785+V785+X785+Z785+AB785)</f>
        <v>0</v>
      </c>
      <c r="Q785" s="9"/>
      <c r="R785" s="9"/>
      <c r="S785" s="9"/>
      <c r="T785" s="9"/>
      <c r="U785" s="9"/>
      <c r="V785" s="9"/>
      <c r="W785" s="9"/>
      <c r="X785" s="9"/>
      <c r="Y785" s="9"/>
      <c r="Z785" s="9"/>
      <c r="AA785" s="9"/>
      <c r="AB785" s="9"/>
    </row>
    <row r="786" spans="1:28" s="7" customFormat="1" ht="141.75" outlineLevel="2">
      <c r="A786" s="6" t="s">
        <v>203</v>
      </c>
      <c r="B786" s="48" t="s">
        <v>190</v>
      </c>
      <c r="C786" s="48" t="s">
        <v>204</v>
      </c>
      <c r="D786" s="48" t="s">
        <v>2</v>
      </c>
      <c r="E786" s="48" t="s">
        <v>2</v>
      </c>
      <c r="F786" s="48"/>
      <c r="G786" s="49">
        <f t="shared" ref="G786:I788" si="569">SUM(G787)</f>
        <v>1770550.03</v>
      </c>
      <c r="H786" s="49">
        <f t="shared" si="569"/>
        <v>0</v>
      </c>
      <c r="I786" s="50">
        <f t="shared" si="569"/>
        <v>1770550.03</v>
      </c>
      <c r="J786" s="50">
        <f t="shared" ref="J786:AB788" si="570">SUM(J787)</f>
        <v>0</v>
      </c>
      <c r="K786" s="50">
        <f t="shared" si="570"/>
        <v>0</v>
      </c>
      <c r="L786" s="50">
        <f t="shared" si="570"/>
        <v>1598941.24</v>
      </c>
      <c r="M786" s="50">
        <f t="shared" si="570"/>
        <v>0</v>
      </c>
      <c r="N786" s="50">
        <f t="shared" si="570"/>
        <v>1598941.24</v>
      </c>
      <c r="O786" s="51">
        <f t="shared" si="570"/>
        <v>0</v>
      </c>
      <c r="P786" s="51">
        <f t="shared" si="570"/>
        <v>0</v>
      </c>
      <c r="Q786" s="51">
        <f t="shared" si="570"/>
        <v>0</v>
      </c>
      <c r="R786" s="51">
        <f t="shared" si="570"/>
        <v>0</v>
      </c>
      <c r="S786" s="51">
        <f t="shared" si="570"/>
        <v>0</v>
      </c>
      <c r="T786" s="51">
        <f t="shared" si="570"/>
        <v>0</v>
      </c>
      <c r="U786" s="51">
        <f t="shared" si="570"/>
        <v>0</v>
      </c>
      <c r="V786" s="51">
        <f t="shared" si="570"/>
        <v>0</v>
      </c>
      <c r="W786" s="51">
        <f t="shared" si="570"/>
        <v>0</v>
      </c>
      <c r="X786" s="51">
        <f t="shared" si="570"/>
        <v>0</v>
      </c>
      <c r="Y786" s="51">
        <f t="shared" si="570"/>
        <v>0</v>
      </c>
      <c r="Z786" s="51">
        <f t="shared" si="570"/>
        <v>0</v>
      </c>
      <c r="AA786" s="51">
        <f t="shared" si="570"/>
        <v>0</v>
      </c>
      <c r="AB786" s="51">
        <f t="shared" si="570"/>
        <v>0</v>
      </c>
    </row>
    <row r="787" spans="1:28" ht="47.25" outlineLevel="3">
      <c r="A787" s="2" t="s">
        <v>25</v>
      </c>
      <c r="B787" s="23" t="s">
        <v>190</v>
      </c>
      <c r="C787" s="23" t="s">
        <v>204</v>
      </c>
      <c r="D787" s="23" t="s">
        <v>26</v>
      </c>
      <c r="E787" s="23" t="s">
        <v>2</v>
      </c>
      <c r="F787" s="23"/>
      <c r="G787" s="24">
        <f t="shared" si="569"/>
        <v>1770550.03</v>
      </c>
      <c r="H787" s="24">
        <f t="shared" si="569"/>
        <v>0</v>
      </c>
      <c r="I787" s="35">
        <f t="shared" si="569"/>
        <v>1770550.03</v>
      </c>
      <c r="J787" s="35">
        <f t="shared" si="570"/>
        <v>0</v>
      </c>
      <c r="K787" s="35">
        <f t="shared" si="570"/>
        <v>0</v>
      </c>
      <c r="L787" s="35">
        <f t="shared" si="570"/>
        <v>1598941.24</v>
      </c>
      <c r="M787" s="35">
        <f t="shared" si="570"/>
        <v>0</v>
      </c>
      <c r="N787" s="35">
        <f t="shared" si="570"/>
        <v>1598941.24</v>
      </c>
      <c r="O787" s="28">
        <f t="shared" si="570"/>
        <v>0</v>
      </c>
      <c r="P787" s="28">
        <f t="shared" si="570"/>
        <v>0</v>
      </c>
      <c r="Q787" s="28">
        <f t="shared" si="570"/>
        <v>0</v>
      </c>
      <c r="R787" s="28">
        <f t="shared" si="570"/>
        <v>0</v>
      </c>
      <c r="S787" s="28">
        <f t="shared" si="570"/>
        <v>0</v>
      </c>
      <c r="T787" s="28">
        <f t="shared" si="570"/>
        <v>0</v>
      </c>
      <c r="U787" s="28">
        <f t="shared" si="570"/>
        <v>0</v>
      </c>
      <c r="V787" s="28">
        <f t="shared" si="570"/>
        <v>0</v>
      </c>
      <c r="W787" s="28">
        <f t="shared" si="570"/>
        <v>0</v>
      </c>
      <c r="X787" s="28">
        <f t="shared" si="570"/>
        <v>0</v>
      </c>
      <c r="Y787" s="28">
        <f t="shared" si="570"/>
        <v>0</v>
      </c>
      <c r="Z787" s="28">
        <f t="shared" si="570"/>
        <v>0</v>
      </c>
      <c r="AA787" s="28">
        <f t="shared" si="570"/>
        <v>0</v>
      </c>
      <c r="AB787" s="28">
        <f t="shared" si="570"/>
        <v>0</v>
      </c>
    </row>
    <row r="788" spans="1:28" ht="31.5" outlineLevel="4">
      <c r="A788" s="2" t="s">
        <v>27</v>
      </c>
      <c r="B788" s="23" t="s">
        <v>190</v>
      </c>
      <c r="C788" s="23" t="s">
        <v>204</v>
      </c>
      <c r="D788" s="23" t="s">
        <v>28</v>
      </c>
      <c r="E788" s="23" t="s">
        <v>2</v>
      </c>
      <c r="F788" s="23"/>
      <c r="G788" s="24">
        <f t="shared" si="569"/>
        <v>1770550.03</v>
      </c>
      <c r="H788" s="24">
        <f t="shared" si="569"/>
        <v>0</v>
      </c>
      <c r="I788" s="35">
        <f t="shared" si="569"/>
        <v>1770550.03</v>
      </c>
      <c r="J788" s="35">
        <f t="shared" si="570"/>
        <v>0</v>
      </c>
      <c r="K788" s="35">
        <f t="shared" si="570"/>
        <v>0</v>
      </c>
      <c r="L788" s="35">
        <f t="shared" si="570"/>
        <v>1598941.24</v>
      </c>
      <c r="M788" s="35">
        <f t="shared" si="570"/>
        <v>0</v>
      </c>
      <c r="N788" s="35">
        <f t="shared" si="570"/>
        <v>1598941.24</v>
      </c>
      <c r="O788" s="28">
        <f t="shared" si="570"/>
        <v>0</v>
      </c>
      <c r="P788" s="28">
        <f t="shared" si="570"/>
        <v>0</v>
      </c>
      <c r="Q788" s="28">
        <f t="shared" si="570"/>
        <v>0</v>
      </c>
      <c r="R788" s="28">
        <f t="shared" si="570"/>
        <v>0</v>
      </c>
      <c r="S788" s="28">
        <f t="shared" si="570"/>
        <v>0</v>
      </c>
      <c r="T788" s="28">
        <f t="shared" si="570"/>
        <v>0</v>
      </c>
      <c r="U788" s="28">
        <f t="shared" si="570"/>
        <v>0</v>
      </c>
      <c r="V788" s="28">
        <f t="shared" si="570"/>
        <v>0</v>
      </c>
      <c r="W788" s="28">
        <f t="shared" si="570"/>
        <v>0</v>
      </c>
      <c r="X788" s="28">
        <f t="shared" si="570"/>
        <v>0</v>
      </c>
      <c r="Y788" s="28">
        <f t="shared" si="570"/>
        <v>0</v>
      </c>
      <c r="Z788" s="28">
        <f t="shared" si="570"/>
        <v>0</v>
      </c>
      <c r="AA788" s="28">
        <f t="shared" si="570"/>
        <v>0</v>
      </c>
      <c r="AB788" s="28">
        <f t="shared" si="570"/>
        <v>0</v>
      </c>
    </row>
    <row r="789" spans="1:28" ht="31.5" outlineLevel="5">
      <c r="A789" s="2" t="s">
        <v>195</v>
      </c>
      <c r="B789" s="23" t="s">
        <v>190</v>
      </c>
      <c r="C789" s="23" t="s">
        <v>204</v>
      </c>
      <c r="D789" s="23" t="s">
        <v>28</v>
      </c>
      <c r="E789" s="23" t="s">
        <v>196</v>
      </c>
      <c r="F789" s="23"/>
      <c r="G789" s="24">
        <f>SUM(I789:K789)-H789</f>
        <v>1770550.03</v>
      </c>
      <c r="H789" s="24"/>
      <c r="I789" s="35">
        <v>1770550.03</v>
      </c>
      <c r="J789" s="8">
        <f>SUM(Q789)</f>
        <v>0</v>
      </c>
      <c r="K789" s="9">
        <f>SUM(S789+U789+W789+Y789+AA789)</f>
        <v>0</v>
      </c>
      <c r="L789" s="28">
        <f>SUM(N789:P789)-M789</f>
        <v>1598941.24</v>
      </c>
      <c r="M789" s="37"/>
      <c r="N789" s="36">
        <v>1598941.24</v>
      </c>
      <c r="O789" s="8">
        <f>SUM(R789)</f>
        <v>0</v>
      </c>
      <c r="P789" s="9">
        <f>SUM(T789+V789+X789+Z789+AB789)</f>
        <v>0</v>
      </c>
      <c r="Q789" s="9"/>
      <c r="R789" s="9"/>
      <c r="S789" s="9"/>
      <c r="T789" s="9"/>
      <c r="U789" s="9"/>
      <c r="V789" s="9"/>
      <c r="W789" s="9"/>
      <c r="X789" s="9"/>
      <c r="Y789" s="9"/>
      <c r="Z789" s="9"/>
      <c r="AA789" s="9"/>
      <c r="AB789" s="9"/>
    </row>
    <row r="790" spans="1:28" s="7" customFormat="1" ht="63" outlineLevel="2">
      <c r="A790" s="6" t="s">
        <v>205</v>
      </c>
      <c r="B790" s="48" t="s">
        <v>190</v>
      </c>
      <c r="C790" s="48" t="s">
        <v>206</v>
      </c>
      <c r="D790" s="48" t="s">
        <v>2</v>
      </c>
      <c r="E790" s="48" t="s">
        <v>2</v>
      </c>
      <c r="F790" s="48"/>
      <c r="G790" s="49">
        <f t="shared" ref="G790:I791" si="571">SUM(G791)</f>
        <v>303030.31</v>
      </c>
      <c r="H790" s="49">
        <f t="shared" si="571"/>
        <v>0</v>
      </c>
      <c r="I790" s="50">
        <f t="shared" si="571"/>
        <v>303030.31</v>
      </c>
      <c r="J790" s="50">
        <f t="shared" ref="J790:S791" si="572">SUM(J791)</f>
        <v>0</v>
      </c>
      <c r="K790" s="50">
        <f t="shared" si="572"/>
        <v>0</v>
      </c>
      <c r="L790" s="50">
        <f t="shared" si="572"/>
        <v>303030.31</v>
      </c>
      <c r="M790" s="50">
        <f t="shared" si="572"/>
        <v>0</v>
      </c>
      <c r="N790" s="50">
        <f t="shared" si="572"/>
        <v>303030.31</v>
      </c>
      <c r="O790" s="51">
        <f t="shared" si="572"/>
        <v>0</v>
      </c>
      <c r="P790" s="51">
        <f t="shared" si="572"/>
        <v>0</v>
      </c>
      <c r="Q790" s="51">
        <f t="shared" si="572"/>
        <v>0</v>
      </c>
      <c r="R790" s="51">
        <f t="shared" si="572"/>
        <v>0</v>
      </c>
      <c r="S790" s="51">
        <f t="shared" si="572"/>
        <v>0</v>
      </c>
      <c r="T790" s="51">
        <f t="shared" ref="T790:AB791" si="573">SUM(T791)</f>
        <v>0</v>
      </c>
      <c r="U790" s="51">
        <f t="shared" si="573"/>
        <v>0</v>
      </c>
      <c r="V790" s="51">
        <f t="shared" si="573"/>
        <v>0</v>
      </c>
      <c r="W790" s="51">
        <f t="shared" si="573"/>
        <v>0</v>
      </c>
      <c r="X790" s="51">
        <f t="shared" si="573"/>
        <v>0</v>
      </c>
      <c r="Y790" s="51">
        <f t="shared" si="573"/>
        <v>0</v>
      </c>
      <c r="Z790" s="51">
        <f t="shared" si="573"/>
        <v>0</v>
      </c>
      <c r="AA790" s="51">
        <f t="shared" si="573"/>
        <v>0</v>
      </c>
      <c r="AB790" s="51">
        <f t="shared" si="573"/>
        <v>0</v>
      </c>
    </row>
    <row r="791" spans="1:28" ht="47.25" outlineLevel="3">
      <c r="A791" s="2" t="s">
        <v>25</v>
      </c>
      <c r="B791" s="23" t="s">
        <v>190</v>
      </c>
      <c r="C791" s="23" t="s">
        <v>206</v>
      </c>
      <c r="D791" s="23" t="s">
        <v>26</v>
      </c>
      <c r="E791" s="23" t="s">
        <v>2</v>
      </c>
      <c r="F791" s="23"/>
      <c r="G791" s="24">
        <f t="shared" si="571"/>
        <v>303030.31</v>
      </c>
      <c r="H791" s="24">
        <f t="shared" si="571"/>
        <v>0</v>
      </c>
      <c r="I791" s="35">
        <f t="shared" si="571"/>
        <v>303030.31</v>
      </c>
      <c r="J791" s="35">
        <f t="shared" si="572"/>
        <v>0</v>
      </c>
      <c r="K791" s="35">
        <f t="shared" si="572"/>
        <v>0</v>
      </c>
      <c r="L791" s="35">
        <f t="shared" si="572"/>
        <v>303030.31</v>
      </c>
      <c r="M791" s="35">
        <f t="shared" si="572"/>
        <v>0</v>
      </c>
      <c r="N791" s="35">
        <f t="shared" si="572"/>
        <v>303030.31</v>
      </c>
      <c r="O791" s="28">
        <f t="shared" si="572"/>
        <v>0</v>
      </c>
      <c r="P791" s="28">
        <f t="shared" si="572"/>
        <v>0</v>
      </c>
      <c r="Q791" s="28">
        <f t="shared" si="572"/>
        <v>0</v>
      </c>
      <c r="R791" s="28">
        <f t="shared" si="572"/>
        <v>0</v>
      </c>
      <c r="S791" s="28">
        <f t="shared" si="572"/>
        <v>0</v>
      </c>
      <c r="T791" s="28">
        <f t="shared" si="573"/>
        <v>0</v>
      </c>
      <c r="U791" s="28">
        <f t="shared" si="573"/>
        <v>0</v>
      </c>
      <c r="V791" s="28">
        <f t="shared" si="573"/>
        <v>0</v>
      </c>
      <c r="W791" s="28">
        <f t="shared" si="573"/>
        <v>0</v>
      </c>
      <c r="X791" s="28">
        <f t="shared" si="573"/>
        <v>0</v>
      </c>
      <c r="Y791" s="28">
        <f t="shared" si="573"/>
        <v>0</v>
      </c>
      <c r="Z791" s="28">
        <f t="shared" si="573"/>
        <v>0</v>
      </c>
      <c r="AA791" s="28">
        <f t="shared" si="573"/>
        <v>0</v>
      </c>
      <c r="AB791" s="28">
        <f t="shared" si="573"/>
        <v>0</v>
      </c>
    </row>
    <row r="792" spans="1:28" ht="31.5" outlineLevel="4">
      <c r="A792" s="2" t="s">
        <v>27</v>
      </c>
      <c r="B792" s="23" t="s">
        <v>190</v>
      </c>
      <c r="C792" s="23" t="s">
        <v>206</v>
      </c>
      <c r="D792" s="23" t="s">
        <v>28</v>
      </c>
      <c r="E792" s="23" t="s">
        <v>2</v>
      </c>
      <c r="F792" s="23"/>
      <c r="G792" s="24">
        <f t="shared" ref="G792:AB792" si="574">SUM(G793:G793)</f>
        <v>303030.31</v>
      </c>
      <c r="H792" s="24">
        <f t="shared" si="574"/>
        <v>0</v>
      </c>
      <c r="I792" s="35">
        <f t="shared" si="574"/>
        <v>303030.31</v>
      </c>
      <c r="J792" s="35">
        <f t="shared" si="574"/>
        <v>0</v>
      </c>
      <c r="K792" s="35">
        <f t="shared" si="574"/>
        <v>0</v>
      </c>
      <c r="L792" s="35">
        <f t="shared" si="574"/>
        <v>303030.31</v>
      </c>
      <c r="M792" s="35">
        <f t="shared" si="574"/>
        <v>0</v>
      </c>
      <c r="N792" s="35">
        <f t="shared" si="574"/>
        <v>303030.31</v>
      </c>
      <c r="O792" s="28">
        <f t="shared" si="574"/>
        <v>0</v>
      </c>
      <c r="P792" s="28">
        <f t="shared" si="574"/>
        <v>0</v>
      </c>
      <c r="Q792" s="28">
        <f t="shared" si="574"/>
        <v>0</v>
      </c>
      <c r="R792" s="28">
        <f t="shared" si="574"/>
        <v>0</v>
      </c>
      <c r="S792" s="28">
        <f t="shared" si="574"/>
        <v>0</v>
      </c>
      <c r="T792" s="28">
        <f t="shared" si="574"/>
        <v>0</v>
      </c>
      <c r="U792" s="28">
        <f t="shared" si="574"/>
        <v>0</v>
      </c>
      <c r="V792" s="28">
        <f t="shared" si="574"/>
        <v>0</v>
      </c>
      <c r="W792" s="28">
        <f t="shared" si="574"/>
        <v>0</v>
      </c>
      <c r="X792" s="28">
        <f t="shared" si="574"/>
        <v>0</v>
      </c>
      <c r="Y792" s="28">
        <f t="shared" si="574"/>
        <v>0</v>
      </c>
      <c r="Z792" s="28">
        <f t="shared" si="574"/>
        <v>0</v>
      </c>
      <c r="AA792" s="28">
        <f t="shared" si="574"/>
        <v>0</v>
      </c>
      <c r="AB792" s="28">
        <f t="shared" si="574"/>
        <v>0</v>
      </c>
    </row>
    <row r="793" spans="1:28" outlineLevel="5">
      <c r="A793" s="2" t="s">
        <v>37</v>
      </c>
      <c r="B793" s="23" t="s">
        <v>190</v>
      </c>
      <c r="C793" s="23" t="s">
        <v>206</v>
      </c>
      <c r="D793" s="23" t="s">
        <v>28</v>
      </c>
      <c r="E793" s="23" t="s">
        <v>38</v>
      </c>
      <c r="F793" s="23">
        <v>25008026</v>
      </c>
      <c r="G793" s="24">
        <f>SUM(I793:K793)-H793</f>
        <v>303030.31</v>
      </c>
      <c r="H793" s="24"/>
      <c r="I793" s="35">
        <v>303030.31</v>
      </c>
      <c r="J793" s="8">
        <f>SUM(Q793)</f>
        <v>0</v>
      </c>
      <c r="K793" s="9">
        <f>SUM(S793+U793+W793+Y793+AA793)</f>
        <v>0</v>
      </c>
      <c r="L793" s="28">
        <f>SUM(N793:P793)-M793</f>
        <v>303030.31</v>
      </c>
      <c r="M793" s="37"/>
      <c r="N793" s="36">
        <v>303030.31</v>
      </c>
      <c r="O793" s="8">
        <f>SUM(R793)</f>
        <v>0</v>
      </c>
      <c r="P793" s="9">
        <f>SUM(T793+V793+X793+Z793+AB793)</f>
        <v>0</v>
      </c>
      <c r="Q793" s="9"/>
      <c r="R793" s="9"/>
      <c r="S793" s="9"/>
      <c r="T793" s="9"/>
      <c r="U793" s="9"/>
      <c r="V793" s="9"/>
      <c r="W793" s="9"/>
      <c r="X793" s="9"/>
      <c r="Y793" s="9"/>
      <c r="Z793" s="9"/>
      <c r="AA793" s="9"/>
      <c r="AB793" s="9"/>
    </row>
    <row r="794" spans="1:28" s="7" customFormat="1" ht="157.5" outlineLevel="2">
      <c r="A794" s="6" t="s">
        <v>208</v>
      </c>
      <c r="B794" s="48" t="s">
        <v>190</v>
      </c>
      <c r="C794" s="48" t="s">
        <v>209</v>
      </c>
      <c r="D794" s="48" t="s">
        <v>2</v>
      </c>
      <c r="E794" s="48" t="s">
        <v>2</v>
      </c>
      <c r="F794" s="48"/>
      <c r="G794" s="49">
        <f t="shared" ref="G794:I796" si="575">SUM(G795)</f>
        <v>12608044.92</v>
      </c>
      <c r="H794" s="49">
        <f t="shared" si="575"/>
        <v>0</v>
      </c>
      <c r="I794" s="50">
        <f t="shared" si="575"/>
        <v>12608044.92</v>
      </c>
      <c r="J794" s="50">
        <f t="shared" ref="J794:AB796" si="576">SUM(J795)</f>
        <v>0</v>
      </c>
      <c r="K794" s="50">
        <f t="shared" si="576"/>
        <v>0</v>
      </c>
      <c r="L794" s="50">
        <f t="shared" si="576"/>
        <v>12454855.93</v>
      </c>
      <c r="M794" s="50">
        <f t="shared" si="576"/>
        <v>0</v>
      </c>
      <c r="N794" s="50">
        <f t="shared" si="576"/>
        <v>12454855.93</v>
      </c>
      <c r="O794" s="51">
        <f t="shared" si="576"/>
        <v>0</v>
      </c>
      <c r="P794" s="51">
        <f t="shared" si="576"/>
        <v>0</v>
      </c>
      <c r="Q794" s="51">
        <f t="shared" si="576"/>
        <v>0</v>
      </c>
      <c r="R794" s="51">
        <f t="shared" si="576"/>
        <v>0</v>
      </c>
      <c r="S794" s="51">
        <f t="shared" si="576"/>
        <v>0</v>
      </c>
      <c r="T794" s="51">
        <f t="shared" si="576"/>
        <v>0</v>
      </c>
      <c r="U794" s="51">
        <f t="shared" si="576"/>
        <v>0</v>
      </c>
      <c r="V794" s="51">
        <f t="shared" si="576"/>
        <v>0</v>
      </c>
      <c r="W794" s="51">
        <f t="shared" si="576"/>
        <v>0</v>
      </c>
      <c r="X794" s="51">
        <f t="shared" si="576"/>
        <v>0</v>
      </c>
      <c r="Y794" s="51">
        <f t="shared" si="576"/>
        <v>0</v>
      </c>
      <c r="Z794" s="51">
        <f t="shared" si="576"/>
        <v>0</v>
      </c>
      <c r="AA794" s="51">
        <f t="shared" si="576"/>
        <v>0</v>
      </c>
      <c r="AB794" s="51">
        <f t="shared" si="576"/>
        <v>0</v>
      </c>
    </row>
    <row r="795" spans="1:28" ht="47.25" outlineLevel="3">
      <c r="A795" s="2" t="s">
        <v>25</v>
      </c>
      <c r="B795" s="23" t="s">
        <v>190</v>
      </c>
      <c r="C795" s="23" t="s">
        <v>209</v>
      </c>
      <c r="D795" s="23" t="s">
        <v>26</v>
      </c>
      <c r="E795" s="23" t="s">
        <v>2</v>
      </c>
      <c r="F795" s="23"/>
      <c r="G795" s="24">
        <f t="shared" si="575"/>
        <v>12608044.92</v>
      </c>
      <c r="H795" s="24">
        <f t="shared" si="575"/>
        <v>0</v>
      </c>
      <c r="I795" s="35">
        <f t="shared" si="575"/>
        <v>12608044.92</v>
      </c>
      <c r="J795" s="35">
        <f t="shared" si="576"/>
        <v>0</v>
      </c>
      <c r="K795" s="35">
        <f t="shared" si="576"/>
        <v>0</v>
      </c>
      <c r="L795" s="35">
        <f t="shared" si="576"/>
        <v>12454855.93</v>
      </c>
      <c r="M795" s="35">
        <f t="shared" si="576"/>
        <v>0</v>
      </c>
      <c r="N795" s="35">
        <f t="shared" si="576"/>
        <v>12454855.93</v>
      </c>
      <c r="O795" s="28">
        <f t="shared" si="576"/>
        <v>0</v>
      </c>
      <c r="P795" s="28">
        <f t="shared" si="576"/>
        <v>0</v>
      </c>
      <c r="Q795" s="28">
        <f t="shared" si="576"/>
        <v>0</v>
      </c>
      <c r="R795" s="28">
        <f t="shared" si="576"/>
        <v>0</v>
      </c>
      <c r="S795" s="28">
        <f t="shared" si="576"/>
        <v>0</v>
      </c>
      <c r="T795" s="28">
        <f t="shared" si="576"/>
        <v>0</v>
      </c>
      <c r="U795" s="28">
        <f t="shared" si="576"/>
        <v>0</v>
      </c>
      <c r="V795" s="28">
        <f t="shared" si="576"/>
        <v>0</v>
      </c>
      <c r="W795" s="28">
        <f t="shared" si="576"/>
        <v>0</v>
      </c>
      <c r="X795" s="28">
        <f t="shared" si="576"/>
        <v>0</v>
      </c>
      <c r="Y795" s="28">
        <f t="shared" si="576"/>
        <v>0</v>
      </c>
      <c r="Z795" s="28">
        <f t="shared" si="576"/>
        <v>0</v>
      </c>
      <c r="AA795" s="28">
        <f t="shared" si="576"/>
        <v>0</v>
      </c>
      <c r="AB795" s="28">
        <f t="shared" si="576"/>
        <v>0</v>
      </c>
    </row>
    <row r="796" spans="1:28" ht="63" outlineLevel="4">
      <c r="A796" s="2" t="s">
        <v>193</v>
      </c>
      <c r="B796" s="23" t="s">
        <v>190</v>
      </c>
      <c r="C796" s="23" t="s">
        <v>209</v>
      </c>
      <c r="D796" s="23" t="s">
        <v>194</v>
      </c>
      <c r="E796" s="23" t="s">
        <v>2</v>
      </c>
      <c r="F796" s="23"/>
      <c r="G796" s="24">
        <f t="shared" si="575"/>
        <v>12608044.92</v>
      </c>
      <c r="H796" s="24">
        <f t="shared" si="575"/>
        <v>0</v>
      </c>
      <c r="I796" s="35">
        <f t="shared" si="575"/>
        <v>12608044.92</v>
      </c>
      <c r="J796" s="35">
        <f t="shared" si="576"/>
        <v>0</v>
      </c>
      <c r="K796" s="35">
        <f t="shared" si="576"/>
        <v>0</v>
      </c>
      <c r="L796" s="35">
        <f t="shared" si="576"/>
        <v>12454855.93</v>
      </c>
      <c r="M796" s="35">
        <f t="shared" si="576"/>
        <v>0</v>
      </c>
      <c r="N796" s="35">
        <f t="shared" si="576"/>
        <v>12454855.93</v>
      </c>
      <c r="O796" s="28">
        <f t="shared" si="576"/>
        <v>0</v>
      </c>
      <c r="P796" s="28">
        <f t="shared" si="576"/>
        <v>0</v>
      </c>
      <c r="Q796" s="28">
        <f t="shared" si="576"/>
        <v>0</v>
      </c>
      <c r="R796" s="28">
        <f t="shared" si="576"/>
        <v>0</v>
      </c>
      <c r="S796" s="28">
        <f t="shared" si="576"/>
        <v>0</v>
      </c>
      <c r="T796" s="28">
        <f t="shared" si="576"/>
        <v>0</v>
      </c>
      <c r="U796" s="28">
        <f t="shared" si="576"/>
        <v>0</v>
      </c>
      <c r="V796" s="28">
        <f t="shared" si="576"/>
        <v>0</v>
      </c>
      <c r="W796" s="28">
        <f t="shared" si="576"/>
        <v>0</v>
      </c>
      <c r="X796" s="28">
        <f t="shared" si="576"/>
        <v>0</v>
      </c>
      <c r="Y796" s="28">
        <f t="shared" si="576"/>
        <v>0</v>
      </c>
      <c r="Z796" s="28">
        <f t="shared" si="576"/>
        <v>0</v>
      </c>
      <c r="AA796" s="28">
        <f t="shared" si="576"/>
        <v>0</v>
      </c>
      <c r="AB796" s="28">
        <f t="shared" si="576"/>
        <v>0</v>
      </c>
    </row>
    <row r="797" spans="1:28" outlineLevel="5">
      <c r="A797" s="2" t="s">
        <v>37</v>
      </c>
      <c r="B797" s="23" t="s">
        <v>190</v>
      </c>
      <c r="C797" s="23" t="s">
        <v>209</v>
      </c>
      <c r="D797" s="23" t="s">
        <v>194</v>
      </c>
      <c r="E797" s="23" t="s">
        <v>38</v>
      </c>
      <c r="F797" s="23">
        <v>25011197</v>
      </c>
      <c r="G797" s="24">
        <f>SUM(I797:K797)-H797</f>
        <v>12608044.92</v>
      </c>
      <c r="H797" s="24"/>
      <c r="I797" s="35">
        <v>12608044.92</v>
      </c>
      <c r="J797" s="8">
        <f>SUM(Q797)</f>
        <v>0</v>
      </c>
      <c r="K797" s="9">
        <f>SUM(S797+U797+W797+Y797+AA797)</f>
        <v>0</v>
      </c>
      <c r="L797" s="28">
        <f>SUM(N797:P797)-M797</f>
        <v>12454855.93</v>
      </c>
      <c r="M797" s="37"/>
      <c r="N797" s="36">
        <v>12454855.93</v>
      </c>
      <c r="O797" s="8">
        <f>SUM(R797)</f>
        <v>0</v>
      </c>
      <c r="P797" s="9">
        <f>SUM(T797+V797+X797+Z797+AB797)</f>
        <v>0</v>
      </c>
      <c r="Q797" s="9"/>
      <c r="R797" s="9"/>
      <c r="S797" s="9"/>
      <c r="T797" s="9"/>
      <c r="U797" s="9"/>
      <c r="V797" s="9"/>
      <c r="W797" s="9"/>
      <c r="X797" s="9"/>
      <c r="Y797" s="9"/>
      <c r="Z797" s="9"/>
      <c r="AA797" s="9"/>
      <c r="AB797" s="9"/>
    </row>
    <row r="798" spans="1:28" s="7" customFormat="1" ht="63" outlineLevel="2">
      <c r="A798" s="6" t="s">
        <v>210</v>
      </c>
      <c r="B798" s="48" t="s">
        <v>190</v>
      </c>
      <c r="C798" s="48" t="s">
        <v>211</v>
      </c>
      <c r="D798" s="48" t="s">
        <v>2</v>
      </c>
      <c r="E798" s="48" t="s">
        <v>2</v>
      </c>
      <c r="F798" s="48"/>
      <c r="G798" s="49">
        <f t="shared" ref="G798:I799" si="577">SUM(G799)</f>
        <v>588113.07999999996</v>
      </c>
      <c r="H798" s="49">
        <f t="shared" si="577"/>
        <v>0</v>
      </c>
      <c r="I798" s="50">
        <f t="shared" si="577"/>
        <v>588113.07999999996</v>
      </c>
      <c r="J798" s="50">
        <f t="shared" ref="J798:S799" si="578">SUM(J799)</f>
        <v>0</v>
      </c>
      <c r="K798" s="50">
        <f t="shared" si="578"/>
        <v>0</v>
      </c>
      <c r="L798" s="50">
        <f t="shared" si="578"/>
        <v>588113.07999999996</v>
      </c>
      <c r="M798" s="50">
        <f t="shared" si="578"/>
        <v>0</v>
      </c>
      <c r="N798" s="50">
        <f t="shared" si="578"/>
        <v>588113.07999999996</v>
      </c>
      <c r="O798" s="51">
        <f t="shared" si="578"/>
        <v>0</v>
      </c>
      <c r="P798" s="51">
        <f t="shared" si="578"/>
        <v>0</v>
      </c>
      <c r="Q798" s="51">
        <f t="shared" si="578"/>
        <v>0</v>
      </c>
      <c r="R798" s="51">
        <f t="shared" si="578"/>
        <v>0</v>
      </c>
      <c r="S798" s="51">
        <f t="shared" si="578"/>
        <v>0</v>
      </c>
      <c r="T798" s="51">
        <f t="shared" ref="T798:AB799" si="579">SUM(T799)</f>
        <v>0</v>
      </c>
      <c r="U798" s="51">
        <f t="shared" si="579"/>
        <v>0</v>
      </c>
      <c r="V798" s="51">
        <f t="shared" si="579"/>
        <v>0</v>
      </c>
      <c r="W798" s="51">
        <f t="shared" si="579"/>
        <v>0</v>
      </c>
      <c r="X798" s="51">
        <f t="shared" si="579"/>
        <v>0</v>
      </c>
      <c r="Y798" s="51">
        <f t="shared" si="579"/>
        <v>0</v>
      </c>
      <c r="Z798" s="51">
        <f t="shared" si="579"/>
        <v>0</v>
      </c>
      <c r="AA798" s="51">
        <f t="shared" si="579"/>
        <v>0</v>
      </c>
      <c r="AB798" s="51">
        <f t="shared" si="579"/>
        <v>0</v>
      </c>
    </row>
    <row r="799" spans="1:28" ht="47.25" outlineLevel="3">
      <c r="A799" s="2" t="s">
        <v>25</v>
      </c>
      <c r="B799" s="23" t="s">
        <v>190</v>
      </c>
      <c r="C799" s="23" t="s">
        <v>211</v>
      </c>
      <c r="D799" s="23" t="s">
        <v>26</v>
      </c>
      <c r="E799" s="23" t="s">
        <v>2</v>
      </c>
      <c r="F799" s="23"/>
      <c r="G799" s="24">
        <f t="shared" si="577"/>
        <v>588113.07999999996</v>
      </c>
      <c r="H799" s="24">
        <f t="shared" si="577"/>
        <v>0</v>
      </c>
      <c r="I799" s="35">
        <f t="shared" si="577"/>
        <v>588113.07999999996</v>
      </c>
      <c r="J799" s="35">
        <f t="shared" si="578"/>
        <v>0</v>
      </c>
      <c r="K799" s="35">
        <f t="shared" si="578"/>
        <v>0</v>
      </c>
      <c r="L799" s="35">
        <f t="shared" si="578"/>
        <v>588113.07999999996</v>
      </c>
      <c r="M799" s="35">
        <f t="shared" si="578"/>
        <v>0</v>
      </c>
      <c r="N799" s="35">
        <f t="shared" si="578"/>
        <v>588113.07999999996</v>
      </c>
      <c r="O799" s="28">
        <f t="shared" si="578"/>
        <v>0</v>
      </c>
      <c r="P799" s="28">
        <f t="shared" si="578"/>
        <v>0</v>
      </c>
      <c r="Q799" s="28">
        <f t="shared" si="578"/>
        <v>0</v>
      </c>
      <c r="R799" s="28">
        <f t="shared" si="578"/>
        <v>0</v>
      </c>
      <c r="S799" s="28">
        <f t="shared" si="578"/>
        <v>0</v>
      </c>
      <c r="T799" s="28">
        <f t="shared" si="579"/>
        <v>0</v>
      </c>
      <c r="U799" s="28">
        <f t="shared" si="579"/>
        <v>0</v>
      </c>
      <c r="V799" s="28">
        <f t="shared" si="579"/>
        <v>0</v>
      </c>
      <c r="W799" s="28">
        <f t="shared" si="579"/>
        <v>0</v>
      </c>
      <c r="X799" s="28">
        <f t="shared" si="579"/>
        <v>0</v>
      </c>
      <c r="Y799" s="28">
        <f t="shared" si="579"/>
        <v>0</v>
      </c>
      <c r="Z799" s="28">
        <f t="shared" si="579"/>
        <v>0</v>
      </c>
      <c r="AA799" s="28">
        <f t="shared" si="579"/>
        <v>0</v>
      </c>
      <c r="AB799" s="28">
        <f t="shared" si="579"/>
        <v>0</v>
      </c>
    </row>
    <row r="800" spans="1:28" ht="31.5" outlineLevel="4">
      <c r="A800" s="2" t="s">
        <v>27</v>
      </c>
      <c r="B800" s="23" t="s">
        <v>190</v>
      </c>
      <c r="C800" s="23" t="s">
        <v>211</v>
      </c>
      <c r="D800" s="23" t="s">
        <v>28</v>
      </c>
      <c r="E800" s="23" t="s">
        <v>2</v>
      </c>
      <c r="F800" s="23"/>
      <c r="G800" s="24">
        <f t="shared" ref="G800:AB800" si="580">SUM(G801:G803)</f>
        <v>588113.07999999996</v>
      </c>
      <c r="H800" s="24">
        <f t="shared" si="580"/>
        <v>0</v>
      </c>
      <c r="I800" s="35">
        <f t="shared" si="580"/>
        <v>588113.07999999996</v>
      </c>
      <c r="J800" s="35">
        <f t="shared" si="580"/>
        <v>0</v>
      </c>
      <c r="K800" s="35">
        <f t="shared" si="580"/>
        <v>0</v>
      </c>
      <c r="L800" s="35">
        <f t="shared" si="580"/>
        <v>588113.07999999996</v>
      </c>
      <c r="M800" s="35">
        <f t="shared" si="580"/>
        <v>0</v>
      </c>
      <c r="N800" s="35">
        <f t="shared" si="580"/>
        <v>588113.07999999996</v>
      </c>
      <c r="O800" s="28">
        <f t="shared" si="580"/>
        <v>0</v>
      </c>
      <c r="P800" s="28">
        <f t="shared" si="580"/>
        <v>0</v>
      </c>
      <c r="Q800" s="28">
        <f t="shared" si="580"/>
        <v>0</v>
      </c>
      <c r="R800" s="28">
        <f t="shared" si="580"/>
        <v>0</v>
      </c>
      <c r="S800" s="28">
        <f t="shared" si="580"/>
        <v>0</v>
      </c>
      <c r="T800" s="28">
        <f t="shared" si="580"/>
        <v>0</v>
      </c>
      <c r="U800" s="28">
        <f t="shared" si="580"/>
        <v>0</v>
      </c>
      <c r="V800" s="28">
        <f t="shared" si="580"/>
        <v>0</v>
      </c>
      <c r="W800" s="28">
        <f t="shared" si="580"/>
        <v>0</v>
      </c>
      <c r="X800" s="28">
        <f t="shared" si="580"/>
        <v>0</v>
      </c>
      <c r="Y800" s="28">
        <f t="shared" si="580"/>
        <v>0</v>
      </c>
      <c r="Z800" s="28">
        <f t="shared" si="580"/>
        <v>0</v>
      </c>
      <c r="AA800" s="28">
        <f t="shared" si="580"/>
        <v>0</v>
      </c>
      <c r="AB800" s="28">
        <f t="shared" si="580"/>
        <v>0</v>
      </c>
    </row>
    <row r="801" spans="1:28" ht="31.5" outlineLevel="5">
      <c r="A801" s="2" t="s">
        <v>71</v>
      </c>
      <c r="B801" s="23" t="s">
        <v>190</v>
      </c>
      <c r="C801" s="23" t="s">
        <v>211</v>
      </c>
      <c r="D801" s="23" t="s">
        <v>28</v>
      </c>
      <c r="E801" s="23" t="s">
        <v>72</v>
      </c>
      <c r="F801" s="23"/>
      <c r="G801" s="24">
        <f>SUM(I801:K801)-H801</f>
        <v>527033.07999999996</v>
      </c>
      <c r="H801" s="24"/>
      <c r="I801" s="35">
        <v>527033.07999999996</v>
      </c>
      <c r="J801" s="8">
        <f>SUM(Q801)</f>
        <v>0</v>
      </c>
      <c r="K801" s="9">
        <f>SUM(S801+U801+W801+Y801+AA801)</f>
        <v>0</v>
      </c>
      <c r="L801" s="28">
        <f>SUM(N801:P801)-M801</f>
        <v>527033.07999999996</v>
      </c>
      <c r="M801" s="37"/>
      <c r="N801" s="36">
        <v>527033.07999999996</v>
      </c>
      <c r="O801" s="8">
        <f>SUM(R801)</f>
        <v>0</v>
      </c>
      <c r="P801" s="9">
        <f>SUM(T801+V801+X801+Z801+AB801)</f>
        <v>0</v>
      </c>
      <c r="Q801" s="9"/>
      <c r="R801" s="9"/>
      <c r="S801" s="9"/>
      <c r="T801" s="9"/>
      <c r="U801" s="9"/>
      <c r="V801" s="9"/>
      <c r="W801" s="9"/>
      <c r="X801" s="9"/>
      <c r="Y801" s="9"/>
      <c r="Z801" s="9"/>
      <c r="AA801" s="9"/>
      <c r="AB801" s="9"/>
    </row>
    <row r="802" spans="1:28" outlineLevel="5">
      <c r="A802" s="2" t="s">
        <v>37</v>
      </c>
      <c r="B802" s="23" t="s">
        <v>190</v>
      </c>
      <c r="C802" s="23" t="s">
        <v>211</v>
      </c>
      <c r="D802" s="23" t="s">
        <v>28</v>
      </c>
      <c r="E802" s="23" t="s">
        <v>38</v>
      </c>
      <c r="F802" s="23"/>
      <c r="G802" s="24">
        <f>SUM(I802:K802)-H802</f>
        <v>47640</v>
      </c>
      <c r="H802" s="24"/>
      <c r="I802" s="35">
        <v>47640</v>
      </c>
      <c r="J802" s="8">
        <f>SUM(Q802)</f>
        <v>0</v>
      </c>
      <c r="K802" s="9">
        <f>SUM(S802+U802+W802+Y802+AA802)</f>
        <v>0</v>
      </c>
      <c r="L802" s="28">
        <f>SUM(N802:P802)-M802</f>
        <v>47640</v>
      </c>
      <c r="M802" s="37"/>
      <c r="N802" s="36">
        <v>47640</v>
      </c>
      <c r="O802" s="8">
        <f>SUM(R802)</f>
        <v>0</v>
      </c>
      <c r="P802" s="9">
        <f>SUM(T802+V802+X802+Z802+AB802)</f>
        <v>0</v>
      </c>
      <c r="Q802" s="9"/>
      <c r="R802" s="9"/>
      <c r="S802" s="9"/>
      <c r="T802" s="9"/>
      <c r="U802" s="9"/>
      <c r="V802" s="9"/>
      <c r="W802" s="9"/>
      <c r="X802" s="9"/>
      <c r="Y802" s="9"/>
      <c r="Z802" s="9"/>
      <c r="AA802" s="9"/>
      <c r="AB802" s="9"/>
    </row>
    <row r="803" spans="1:28" ht="47.25" outlineLevel="5">
      <c r="A803" s="2" t="s">
        <v>31</v>
      </c>
      <c r="B803" s="23" t="s">
        <v>190</v>
      </c>
      <c r="C803" s="23" t="s">
        <v>211</v>
      </c>
      <c r="D803" s="23" t="s">
        <v>28</v>
      </c>
      <c r="E803" s="23" t="s">
        <v>32</v>
      </c>
      <c r="F803" s="23"/>
      <c r="G803" s="24">
        <f>SUM(I803:K803)-H803</f>
        <v>13440</v>
      </c>
      <c r="H803" s="24"/>
      <c r="I803" s="35">
        <v>13440</v>
      </c>
      <c r="J803" s="8">
        <f>SUM(Q803)</f>
        <v>0</v>
      </c>
      <c r="K803" s="9">
        <f>SUM(S803+U803+W803+Y803+AA803)</f>
        <v>0</v>
      </c>
      <c r="L803" s="28">
        <f>SUM(N803:P803)-M803</f>
        <v>13440</v>
      </c>
      <c r="M803" s="37"/>
      <c r="N803" s="36">
        <v>13440</v>
      </c>
      <c r="O803" s="8">
        <f>SUM(R803)</f>
        <v>0</v>
      </c>
      <c r="P803" s="9">
        <f>SUM(T803+V803+X803+Z803+AB803)</f>
        <v>0</v>
      </c>
      <c r="Q803" s="9"/>
      <c r="R803" s="9"/>
      <c r="S803" s="9"/>
      <c r="T803" s="9"/>
      <c r="U803" s="9"/>
      <c r="V803" s="9"/>
      <c r="W803" s="9"/>
      <c r="X803" s="9"/>
      <c r="Y803" s="9"/>
      <c r="Z803" s="9"/>
      <c r="AA803" s="9"/>
      <c r="AB803" s="9"/>
    </row>
    <row r="804" spans="1:28" s="7" customFormat="1" ht="63" outlineLevel="2">
      <c r="A804" s="6" t="s">
        <v>212</v>
      </c>
      <c r="B804" s="48" t="s">
        <v>190</v>
      </c>
      <c r="C804" s="48" t="s">
        <v>213</v>
      </c>
      <c r="D804" s="48" t="s">
        <v>2</v>
      </c>
      <c r="E804" s="48" t="s">
        <v>2</v>
      </c>
      <c r="F804" s="48"/>
      <c r="G804" s="49">
        <f t="shared" ref="G804:I805" si="581">SUM(G805)</f>
        <v>194431.15000000002</v>
      </c>
      <c r="H804" s="49">
        <f t="shared" si="581"/>
        <v>0</v>
      </c>
      <c r="I804" s="50">
        <f t="shared" si="581"/>
        <v>194431.15000000002</v>
      </c>
      <c r="J804" s="50">
        <f t="shared" ref="J804:S805" si="582">SUM(J805)</f>
        <v>0</v>
      </c>
      <c r="K804" s="50">
        <f t="shared" si="582"/>
        <v>0</v>
      </c>
      <c r="L804" s="50">
        <f t="shared" si="582"/>
        <v>194431.15000000002</v>
      </c>
      <c r="M804" s="50">
        <f t="shared" si="582"/>
        <v>0</v>
      </c>
      <c r="N804" s="50">
        <f t="shared" si="582"/>
        <v>194431.15000000002</v>
      </c>
      <c r="O804" s="51">
        <f t="shared" si="582"/>
        <v>0</v>
      </c>
      <c r="P804" s="51">
        <f t="shared" si="582"/>
        <v>0</v>
      </c>
      <c r="Q804" s="51">
        <f t="shared" si="582"/>
        <v>0</v>
      </c>
      <c r="R804" s="51">
        <f t="shared" si="582"/>
        <v>0</v>
      </c>
      <c r="S804" s="51">
        <f t="shared" si="582"/>
        <v>0</v>
      </c>
      <c r="T804" s="51">
        <f t="shared" ref="T804:AB805" si="583">SUM(T805)</f>
        <v>0</v>
      </c>
      <c r="U804" s="51">
        <f t="shared" si="583"/>
        <v>0</v>
      </c>
      <c r="V804" s="51">
        <f t="shared" si="583"/>
        <v>0</v>
      </c>
      <c r="W804" s="51">
        <f t="shared" si="583"/>
        <v>0</v>
      </c>
      <c r="X804" s="51">
        <f t="shared" si="583"/>
        <v>0</v>
      </c>
      <c r="Y804" s="51">
        <f t="shared" si="583"/>
        <v>0</v>
      </c>
      <c r="Z804" s="51">
        <f t="shared" si="583"/>
        <v>0</v>
      </c>
      <c r="AA804" s="51">
        <f t="shared" si="583"/>
        <v>0</v>
      </c>
      <c r="AB804" s="51">
        <f t="shared" si="583"/>
        <v>0</v>
      </c>
    </row>
    <row r="805" spans="1:28" ht="47.25" outlineLevel="3">
      <c r="A805" s="2" t="s">
        <v>25</v>
      </c>
      <c r="B805" s="23" t="s">
        <v>190</v>
      </c>
      <c r="C805" s="23" t="s">
        <v>213</v>
      </c>
      <c r="D805" s="23" t="s">
        <v>26</v>
      </c>
      <c r="E805" s="23" t="s">
        <v>2</v>
      </c>
      <c r="F805" s="23"/>
      <c r="G805" s="24">
        <f t="shared" si="581"/>
        <v>194431.15000000002</v>
      </c>
      <c r="H805" s="24">
        <f t="shared" si="581"/>
        <v>0</v>
      </c>
      <c r="I805" s="35">
        <f t="shared" si="581"/>
        <v>194431.15000000002</v>
      </c>
      <c r="J805" s="35">
        <f t="shared" si="582"/>
        <v>0</v>
      </c>
      <c r="K805" s="35">
        <f t="shared" si="582"/>
        <v>0</v>
      </c>
      <c r="L805" s="35">
        <f t="shared" si="582"/>
        <v>194431.15000000002</v>
      </c>
      <c r="M805" s="35">
        <f t="shared" si="582"/>
        <v>0</v>
      </c>
      <c r="N805" s="35">
        <f t="shared" si="582"/>
        <v>194431.15000000002</v>
      </c>
      <c r="O805" s="28">
        <f t="shared" si="582"/>
        <v>0</v>
      </c>
      <c r="P805" s="28">
        <f t="shared" si="582"/>
        <v>0</v>
      </c>
      <c r="Q805" s="28">
        <f t="shared" si="582"/>
        <v>0</v>
      </c>
      <c r="R805" s="28">
        <f t="shared" si="582"/>
        <v>0</v>
      </c>
      <c r="S805" s="28">
        <f t="shared" si="582"/>
        <v>0</v>
      </c>
      <c r="T805" s="28">
        <f t="shared" si="583"/>
        <v>0</v>
      </c>
      <c r="U805" s="28">
        <f t="shared" si="583"/>
        <v>0</v>
      </c>
      <c r="V805" s="28">
        <f t="shared" si="583"/>
        <v>0</v>
      </c>
      <c r="W805" s="28">
        <f t="shared" si="583"/>
        <v>0</v>
      </c>
      <c r="X805" s="28">
        <f t="shared" si="583"/>
        <v>0</v>
      </c>
      <c r="Y805" s="28">
        <f t="shared" si="583"/>
        <v>0</v>
      </c>
      <c r="Z805" s="28">
        <f t="shared" si="583"/>
        <v>0</v>
      </c>
      <c r="AA805" s="28">
        <f t="shared" si="583"/>
        <v>0</v>
      </c>
      <c r="AB805" s="28">
        <f t="shared" si="583"/>
        <v>0</v>
      </c>
    </row>
    <row r="806" spans="1:28" ht="31.5" outlineLevel="4">
      <c r="A806" s="2" t="s">
        <v>27</v>
      </c>
      <c r="B806" s="23" t="s">
        <v>190</v>
      </c>
      <c r="C806" s="23" t="s">
        <v>213</v>
      </c>
      <c r="D806" s="23" t="s">
        <v>28</v>
      </c>
      <c r="E806" s="23" t="s">
        <v>2</v>
      </c>
      <c r="F806" s="23"/>
      <c r="G806" s="24">
        <f t="shared" ref="G806:AB806" si="584">SUM(G807:G808)</f>
        <v>194431.15000000002</v>
      </c>
      <c r="H806" s="24">
        <f t="shared" si="584"/>
        <v>0</v>
      </c>
      <c r="I806" s="35">
        <f t="shared" si="584"/>
        <v>194431.15000000002</v>
      </c>
      <c r="J806" s="35">
        <f t="shared" si="584"/>
        <v>0</v>
      </c>
      <c r="K806" s="35">
        <f t="shared" si="584"/>
        <v>0</v>
      </c>
      <c r="L806" s="35">
        <f t="shared" si="584"/>
        <v>194431.15000000002</v>
      </c>
      <c r="M806" s="35">
        <f t="shared" si="584"/>
        <v>0</v>
      </c>
      <c r="N806" s="35">
        <f t="shared" si="584"/>
        <v>194431.15000000002</v>
      </c>
      <c r="O806" s="28">
        <f t="shared" si="584"/>
        <v>0</v>
      </c>
      <c r="P806" s="28">
        <f t="shared" si="584"/>
        <v>0</v>
      </c>
      <c r="Q806" s="28">
        <f t="shared" si="584"/>
        <v>0</v>
      </c>
      <c r="R806" s="28">
        <f t="shared" si="584"/>
        <v>0</v>
      </c>
      <c r="S806" s="28">
        <f t="shared" si="584"/>
        <v>0</v>
      </c>
      <c r="T806" s="28">
        <f t="shared" si="584"/>
        <v>0</v>
      </c>
      <c r="U806" s="28">
        <f t="shared" si="584"/>
        <v>0</v>
      </c>
      <c r="V806" s="28">
        <f t="shared" si="584"/>
        <v>0</v>
      </c>
      <c r="W806" s="28">
        <f t="shared" si="584"/>
        <v>0</v>
      </c>
      <c r="X806" s="28">
        <f t="shared" si="584"/>
        <v>0</v>
      </c>
      <c r="Y806" s="28">
        <f t="shared" si="584"/>
        <v>0</v>
      </c>
      <c r="Z806" s="28">
        <f t="shared" si="584"/>
        <v>0</v>
      </c>
      <c r="AA806" s="28">
        <f t="shared" si="584"/>
        <v>0</v>
      </c>
      <c r="AB806" s="28">
        <f t="shared" si="584"/>
        <v>0</v>
      </c>
    </row>
    <row r="807" spans="1:28" ht="31.5" outlineLevel="5">
      <c r="A807" s="2" t="s">
        <v>71</v>
      </c>
      <c r="B807" s="23" t="s">
        <v>190</v>
      </c>
      <c r="C807" s="23" t="s">
        <v>213</v>
      </c>
      <c r="D807" s="23" t="s">
        <v>28</v>
      </c>
      <c r="E807" s="23" t="s">
        <v>72</v>
      </c>
      <c r="F807" s="23"/>
      <c r="G807" s="24">
        <f>SUM(I807:K807)-H807</f>
        <v>66256.960000000006</v>
      </c>
      <c r="H807" s="24"/>
      <c r="I807" s="35">
        <v>66256.960000000006</v>
      </c>
      <c r="J807" s="8">
        <f>SUM(Q807)</f>
        <v>0</v>
      </c>
      <c r="K807" s="9">
        <f>SUM(S807+U807+W807+Y807+AA807)</f>
        <v>0</v>
      </c>
      <c r="L807" s="28">
        <f>SUM(N807:P807)-M807</f>
        <v>66256.960000000006</v>
      </c>
      <c r="M807" s="37"/>
      <c r="N807" s="36">
        <v>66256.960000000006</v>
      </c>
      <c r="O807" s="8">
        <f>SUM(R807)</f>
        <v>0</v>
      </c>
      <c r="P807" s="9">
        <f>SUM(T807+V807+X807+Z807+AB807)</f>
        <v>0</v>
      </c>
      <c r="Q807" s="9"/>
      <c r="R807" s="9"/>
      <c r="S807" s="9"/>
      <c r="T807" s="9"/>
      <c r="U807" s="9"/>
      <c r="V807" s="9"/>
      <c r="W807" s="9"/>
      <c r="X807" s="9"/>
      <c r="Y807" s="9"/>
      <c r="Z807" s="9"/>
      <c r="AA807" s="9"/>
      <c r="AB807" s="9"/>
    </row>
    <row r="808" spans="1:28" outlineLevel="5">
      <c r="A808" s="2" t="s">
        <v>37</v>
      </c>
      <c r="B808" s="23" t="s">
        <v>190</v>
      </c>
      <c r="C808" s="23" t="s">
        <v>213</v>
      </c>
      <c r="D808" s="23" t="s">
        <v>28</v>
      </c>
      <c r="E808" s="23" t="s">
        <v>38</v>
      </c>
      <c r="F808" s="23"/>
      <c r="G808" s="24">
        <f>SUM(I808:K808)-H808</f>
        <v>128174.19</v>
      </c>
      <c r="H808" s="24"/>
      <c r="I808" s="35">
        <v>128174.19</v>
      </c>
      <c r="J808" s="8">
        <f>SUM(Q808)</f>
        <v>0</v>
      </c>
      <c r="K808" s="9">
        <f>SUM(S808+U808+W808+Y808+AA808)</f>
        <v>0</v>
      </c>
      <c r="L808" s="28">
        <f>SUM(N808:P808)-M808</f>
        <v>128174.19</v>
      </c>
      <c r="M808" s="37"/>
      <c r="N808" s="36">
        <v>128174.19</v>
      </c>
      <c r="O808" s="8">
        <f>SUM(R808)</f>
        <v>0</v>
      </c>
      <c r="P808" s="9">
        <f>SUM(T808+V808+X808+Z808+AB808)</f>
        <v>0</v>
      </c>
      <c r="Q808" s="9"/>
      <c r="R808" s="9"/>
      <c r="S808" s="9"/>
      <c r="T808" s="9"/>
      <c r="U808" s="9"/>
      <c r="V808" s="9"/>
      <c r="W808" s="9"/>
      <c r="X808" s="9"/>
      <c r="Y808" s="9"/>
      <c r="Z808" s="9"/>
      <c r="AA808" s="9"/>
      <c r="AB808" s="9"/>
    </row>
    <row r="809" spans="1:28" s="7" customFormat="1" ht="31.5" outlineLevel="2">
      <c r="A809" s="6" t="s">
        <v>214</v>
      </c>
      <c r="B809" s="48" t="s">
        <v>190</v>
      </c>
      <c r="C809" s="48" t="s">
        <v>215</v>
      </c>
      <c r="D809" s="48" t="s">
        <v>2</v>
      </c>
      <c r="E809" s="48" t="s">
        <v>2</v>
      </c>
      <c r="F809" s="48"/>
      <c r="G809" s="49">
        <f t="shared" ref="G809:I810" si="585">SUM(G810)</f>
        <v>395960</v>
      </c>
      <c r="H809" s="49">
        <f t="shared" si="585"/>
        <v>0</v>
      </c>
      <c r="I809" s="50">
        <f t="shared" si="585"/>
        <v>395960</v>
      </c>
      <c r="J809" s="50">
        <f t="shared" ref="J809:S810" si="586">SUM(J810)</f>
        <v>0</v>
      </c>
      <c r="K809" s="50">
        <f t="shared" si="586"/>
        <v>0</v>
      </c>
      <c r="L809" s="50">
        <f t="shared" si="586"/>
        <v>391065.58</v>
      </c>
      <c r="M809" s="50">
        <f t="shared" si="586"/>
        <v>0</v>
      </c>
      <c r="N809" s="50">
        <f t="shared" si="586"/>
        <v>391065.58</v>
      </c>
      <c r="O809" s="51">
        <f t="shared" si="586"/>
        <v>0</v>
      </c>
      <c r="P809" s="51">
        <f t="shared" si="586"/>
        <v>0</v>
      </c>
      <c r="Q809" s="51">
        <f t="shared" si="586"/>
        <v>0</v>
      </c>
      <c r="R809" s="51">
        <f t="shared" si="586"/>
        <v>0</v>
      </c>
      <c r="S809" s="51">
        <f t="shared" si="586"/>
        <v>0</v>
      </c>
      <c r="T809" s="51">
        <f t="shared" ref="T809:AB810" si="587">SUM(T810)</f>
        <v>0</v>
      </c>
      <c r="U809" s="51">
        <f t="shared" si="587"/>
        <v>0</v>
      </c>
      <c r="V809" s="51">
        <f t="shared" si="587"/>
        <v>0</v>
      </c>
      <c r="W809" s="51">
        <f t="shared" si="587"/>
        <v>0</v>
      </c>
      <c r="X809" s="51">
        <f t="shared" si="587"/>
        <v>0</v>
      </c>
      <c r="Y809" s="51">
        <f t="shared" si="587"/>
        <v>0</v>
      </c>
      <c r="Z809" s="51">
        <f t="shared" si="587"/>
        <v>0</v>
      </c>
      <c r="AA809" s="51">
        <f t="shared" si="587"/>
        <v>0</v>
      </c>
      <c r="AB809" s="51">
        <f t="shared" si="587"/>
        <v>0</v>
      </c>
    </row>
    <row r="810" spans="1:28" ht="47.25" outlineLevel="3">
      <c r="A810" s="2" t="s">
        <v>25</v>
      </c>
      <c r="B810" s="23" t="s">
        <v>190</v>
      </c>
      <c r="C810" s="23" t="s">
        <v>215</v>
      </c>
      <c r="D810" s="23" t="s">
        <v>26</v>
      </c>
      <c r="E810" s="23" t="s">
        <v>2</v>
      </c>
      <c r="F810" s="23"/>
      <c r="G810" s="24">
        <f t="shared" si="585"/>
        <v>395960</v>
      </c>
      <c r="H810" s="24">
        <f t="shared" si="585"/>
        <v>0</v>
      </c>
      <c r="I810" s="35">
        <f t="shared" si="585"/>
        <v>395960</v>
      </c>
      <c r="J810" s="35">
        <f t="shared" si="586"/>
        <v>0</v>
      </c>
      <c r="K810" s="35">
        <f t="shared" si="586"/>
        <v>0</v>
      </c>
      <c r="L810" s="35">
        <f t="shared" si="586"/>
        <v>391065.58</v>
      </c>
      <c r="M810" s="35">
        <f t="shared" si="586"/>
        <v>0</v>
      </c>
      <c r="N810" s="35">
        <f t="shared" si="586"/>
        <v>391065.58</v>
      </c>
      <c r="O810" s="28">
        <f t="shared" si="586"/>
        <v>0</v>
      </c>
      <c r="P810" s="28">
        <f t="shared" si="586"/>
        <v>0</v>
      </c>
      <c r="Q810" s="28">
        <f t="shared" si="586"/>
        <v>0</v>
      </c>
      <c r="R810" s="28">
        <f t="shared" si="586"/>
        <v>0</v>
      </c>
      <c r="S810" s="28">
        <f t="shared" si="586"/>
        <v>0</v>
      </c>
      <c r="T810" s="28">
        <f t="shared" si="587"/>
        <v>0</v>
      </c>
      <c r="U810" s="28">
        <f t="shared" si="587"/>
        <v>0</v>
      </c>
      <c r="V810" s="28">
        <f t="shared" si="587"/>
        <v>0</v>
      </c>
      <c r="W810" s="28">
        <f t="shared" si="587"/>
        <v>0</v>
      </c>
      <c r="X810" s="28">
        <f t="shared" si="587"/>
        <v>0</v>
      </c>
      <c r="Y810" s="28">
        <f t="shared" si="587"/>
        <v>0</v>
      </c>
      <c r="Z810" s="28">
        <f t="shared" si="587"/>
        <v>0</v>
      </c>
      <c r="AA810" s="28">
        <f t="shared" si="587"/>
        <v>0</v>
      </c>
      <c r="AB810" s="28">
        <f t="shared" si="587"/>
        <v>0</v>
      </c>
    </row>
    <row r="811" spans="1:28" ht="31.5" outlineLevel="4">
      <c r="A811" s="2" t="s">
        <v>27</v>
      </c>
      <c r="B811" s="23" t="s">
        <v>190</v>
      </c>
      <c r="C811" s="23" t="s">
        <v>215</v>
      </c>
      <c r="D811" s="23" t="s">
        <v>28</v>
      </c>
      <c r="E811" s="23" t="s">
        <v>2</v>
      </c>
      <c r="F811" s="23"/>
      <c r="G811" s="24">
        <f>SUM(G812:G816)</f>
        <v>395960</v>
      </c>
      <c r="H811" s="24">
        <f>SUM(H812:H816)</f>
        <v>0</v>
      </c>
      <c r="I811" s="35">
        <f>SUM(I812:I816)</f>
        <v>395960</v>
      </c>
      <c r="J811" s="35">
        <f t="shared" ref="J811:AB811" si="588">SUM(J812:J816)</f>
        <v>0</v>
      </c>
      <c r="K811" s="35">
        <f t="shared" si="588"/>
        <v>0</v>
      </c>
      <c r="L811" s="35">
        <f t="shared" si="588"/>
        <v>391065.58</v>
      </c>
      <c r="M811" s="35">
        <f t="shared" si="588"/>
        <v>0</v>
      </c>
      <c r="N811" s="35">
        <f t="shared" si="588"/>
        <v>391065.58</v>
      </c>
      <c r="O811" s="28">
        <f t="shared" si="588"/>
        <v>0</v>
      </c>
      <c r="P811" s="28">
        <f t="shared" si="588"/>
        <v>0</v>
      </c>
      <c r="Q811" s="28">
        <f t="shared" si="588"/>
        <v>0</v>
      </c>
      <c r="R811" s="28">
        <f t="shared" si="588"/>
        <v>0</v>
      </c>
      <c r="S811" s="28">
        <f t="shared" si="588"/>
        <v>0</v>
      </c>
      <c r="T811" s="28">
        <f t="shared" si="588"/>
        <v>0</v>
      </c>
      <c r="U811" s="28">
        <f t="shared" si="588"/>
        <v>0</v>
      </c>
      <c r="V811" s="28">
        <f t="shared" si="588"/>
        <v>0</v>
      </c>
      <c r="W811" s="28">
        <f t="shared" si="588"/>
        <v>0</v>
      </c>
      <c r="X811" s="28">
        <f t="shared" si="588"/>
        <v>0</v>
      </c>
      <c r="Y811" s="28">
        <f t="shared" si="588"/>
        <v>0</v>
      </c>
      <c r="Z811" s="28">
        <f t="shared" si="588"/>
        <v>0</v>
      </c>
      <c r="AA811" s="28">
        <f t="shared" si="588"/>
        <v>0</v>
      </c>
      <c r="AB811" s="28">
        <f t="shared" si="588"/>
        <v>0</v>
      </c>
    </row>
    <row r="812" spans="1:28" ht="31.5" outlineLevel="5">
      <c r="A812" s="2" t="s">
        <v>71</v>
      </c>
      <c r="B812" s="23" t="s">
        <v>190</v>
      </c>
      <c r="C812" s="23" t="s">
        <v>215</v>
      </c>
      <c r="D812" s="23" t="s">
        <v>28</v>
      </c>
      <c r="E812" s="23" t="s">
        <v>72</v>
      </c>
      <c r="F812" s="23"/>
      <c r="G812" s="24">
        <f>SUM(I812:K812)-H812</f>
        <v>42206.42</v>
      </c>
      <c r="H812" s="24"/>
      <c r="I812" s="35">
        <v>42206.42</v>
      </c>
      <c r="J812" s="8">
        <f>SUM(Q812)</f>
        <v>0</v>
      </c>
      <c r="K812" s="9">
        <f>SUM(S812+U812+W812+Y812+AA812)</f>
        <v>0</v>
      </c>
      <c r="L812" s="28">
        <f>SUM(N812:P812)-M812</f>
        <v>37407</v>
      </c>
      <c r="M812" s="37"/>
      <c r="N812" s="36">
        <v>37407</v>
      </c>
      <c r="O812" s="8">
        <f>SUM(R812)</f>
        <v>0</v>
      </c>
      <c r="P812" s="9">
        <f>SUM(T812+V812+X812+Z812+AB812)</f>
        <v>0</v>
      </c>
      <c r="Q812" s="9"/>
      <c r="R812" s="9"/>
      <c r="S812" s="9"/>
      <c r="T812" s="9"/>
      <c r="U812" s="9"/>
      <c r="V812" s="9"/>
      <c r="W812" s="9"/>
      <c r="X812" s="9"/>
      <c r="Y812" s="9"/>
      <c r="Z812" s="9"/>
      <c r="AA812" s="9"/>
      <c r="AB812" s="9"/>
    </row>
    <row r="813" spans="1:28" outlineLevel="5">
      <c r="A813" s="2" t="s">
        <v>37</v>
      </c>
      <c r="B813" s="23" t="s">
        <v>190</v>
      </c>
      <c r="C813" s="23" t="s">
        <v>215</v>
      </c>
      <c r="D813" s="23" t="s">
        <v>28</v>
      </c>
      <c r="E813" s="23" t="s">
        <v>38</v>
      </c>
      <c r="F813" s="23"/>
      <c r="G813" s="24">
        <f>SUM(I813:K813)-H813</f>
        <v>40095</v>
      </c>
      <c r="H813" s="24"/>
      <c r="I813" s="35">
        <v>40095</v>
      </c>
      <c r="J813" s="8">
        <f>SUM(Q813)</f>
        <v>0</v>
      </c>
      <c r="K813" s="9">
        <f>SUM(S813+U813+W813+Y813+AA813)</f>
        <v>0</v>
      </c>
      <c r="L813" s="28">
        <f>SUM(N813:P813)-M813</f>
        <v>40000</v>
      </c>
      <c r="M813" s="37"/>
      <c r="N813" s="36">
        <v>40000</v>
      </c>
      <c r="O813" s="8">
        <f>SUM(R813)</f>
        <v>0</v>
      </c>
      <c r="P813" s="9">
        <f>SUM(T813+V813+X813+Z813+AB813)</f>
        <v>0</v>
      </c>
      <c r="Q813" s="9"/>
      <c r="R813" s="9"/>
      <c r="S813" s="9"/>
      <c r="T813" s="9"/>
      <c r="U813" s="9"/>
      <c r="V813" s="9"/>
      <c r="W813" s="9"/>
      <c r="X813" s="9"/>
      <c r="Y813" s="9"/>
      <c r="Z813" s="9"/>
      <c r="AA813" s="9"/>
      <c r="AB813" s="9"/>
    </row>
    <row r="814" spans="1:28" outlineLevel="5">
      <c r="A814" s="2" t="s">
        <v>39</v>
      </c>
      <c r="B814" s="23" t="s">
        <v>190</v>
      </c>
      <c r="C814" s="23" t="s">
        <v>215</v>
      </c>
      <c r="D814" s="23" t="s">
        <v>28</v>
      </c>
      <c r="E814" s="23" t="s">
        <v>40</v>
      </c>
      <c r="F814" s="23"/>
      <c r="G814" s="24">
        <f>SUM(I814:K814)-H814</f>
        <v>3423.58</v>
      </c>
      <c r="H814" s="24"/>
      <c r="I814" s="35">
        <v>3423.58</v>
      </c>
      <c r="J814" s="8">
        <f>SUM(Q814)</f>
        <v>0</v>
      </c>
      <c r="K814" s="9">
        <f>SUM(S814+U814+W814+Y814+AA814)</f>
        <v>0</v>
      </c>
      <c r="L814" s="28">
        <f>SUM(N814:P814)-M814</f>
        <v>3423.58</v>
      </c>
      <c r="M814" s="37"/>
      <c r="N814" s="36">
        <v>3423.58</v>
      </c>
      <c r="O814" s="8">
        <f>SUM(R814)</f>
        <v>0</v>
      </c>
      <c r="P814" s="9">
        <f>SUM(T814+V814+X814+Z814+AB814)</f>
        <v>0</v>
      </c>
      <c r="Q814" s="9"/>
      <c r="R814" s="9"/>
      <c r="S814" s="9"/>
      <c r="T814" s="9"/>
      <c r="U814" s="9"/>
      <c r="V814" s="9"/>
      <c r="W814" s="9"/>
      <c r="X814" s="9"/>
      <c r="Y814" s="9"/>
      <c r="Z814" s="9"/>
      <c r="AA814" s="9"/>
      <c r="AB814" s="9"/>
    </row>
    <row r="815" spans="1:28" ht="31.5" outlineLevel="5">
      <c r="A815" s="2" t="s">
        <v>91</v>
      </c>
      <c r="B815" s="23" t="s">
        <v>190</v>
      </c>
      <c r="C815" s="23" t="s">
        <v>215</v>
      </c>
      <c r="D815" s="23" t="s">
        <v>28</v>
      </c>
      <c r="E815" s="23" t="s">
        <v>92</v>
      </c>
      <c r="F815" s="23"/>
      <c r="G815" s="24">
        <f>SUM(I815:K815)-H815</f>
        <v>263900</v>
      </c>
      <c r="H815" s="24"/>
      <c r="I815" s="35">
        <v>263900</v>
      </c>
      <c r="J815" s="8">
        <f>SUM(Q815)</f>
        <v>0</v>
      </c>
      <c r="K815" s="9">
        <f>SUM(S815+U815+W815+Y815+AA815)</f>
        <v>0</v>
      </c>
      <c r="L815" s="28">
        <f>SUM(N815:P815)-M815</f>
        <v>263900</v>
      </c>
      <c r="M815" s="37"/>
      <c r="N815" s="36">
        <v>263900</v>
      </c>
      <c r="O815" s="8">
        <f>SUM(R815)</f>
        <v>0</v>
      </c>
      <c r="P815" s="9">
        <f>SUM(T815+V815+X815+Z815+AB815)</f>
        <v>0</v>
      </c>
      <c r="Q815" s="9"/>
      <c r="R815" s="9"/>
      <c r="S815" s="9"/>
      <c r="T815" s="9"/>
      <c r="U815" s="9"/>
      <c r="V815" s="9"/>
      <c r="W815" s="9"/>
      <c r="X815" s="9"/>
      <c r="Y815" s="9"/>
      <c r="Z815" s="9"/>
      <c r="AA815" s="9"/>
      <c r="AB815" s="9"/>
    </row>
    <row r="816" spans="1:28" ht="47.25" outlineLevel="5">
      <c r="A816" s="2" t="s">
        <v>31</v>
      </c>
      <c r="B816" s="23" t="s">
        <v>190</v>
      </c>
      <c r="C816" s="23" t="s">
        <v>215</v>
      </c>
      <c r="D816" s="23" t="s">
        <v>28</v>
      </c>
      <c r="E816" s="23" t="s">
        <v>32</v>
      </c>
      <c r="F816" s="23"/>
      <c r="G816" s="24">
        <f>SUM(I816:K816)-H816</f>
        <v>46335</v>
      </c>
      <c r="H816" s="24"/>
      <c r="I816" s="35">
        <v>46335</v>
      </c>
      <c r="J816" s="8">
        <f>SUM(Q816)</f>
        <v>0</v>
      </c>
      <c r="K816" s="9">
        <f>SUM(S816+U816+W816+Y816+AA816)</f>
        <v>0</v>
      </c>
      <c r="L816" s="28">
        <f>SUM(N816:P816)-M816</f>
        <v>46335</v>
      </c>
      <c r="M816" s="37"/>
      <c r="N816" s="36">
        <v>46335</v>
      </c>
      <c r="O816" s="8">
        <f>SUM(R816)</f>
        <v>0</v>
      </c>
      <c r="P816" s="9">
        <f>SUM(T816+V816+X816+Z816+AB816)</f>
        <v>0</v>
      </c>
      <c r="Q816" s="9"/>
      <c r="R816" s="9"/>
      <c r="S816" s="9"/>
      <c r="T816" s="9"/>
      <c r="U816" s="9"/>
      <c r="V816" s="9"/>
      <c r="W816" s="9"/>
      <c r="X816" s="9"/>
      <c r="Y816" s="9"/>
      <c r="Z816" s="9"/>
      <c r="AA816" s="9"/>
      <c r="AB816" s="9"/>
    </row>
    <row r="817" spans="1:28" s="7" customFormat="1" ht="31.5" outlineLevel="2">
      <c r="A817" s="6" t="s">
        <v>216</v>
      </c>
      <c r="B817" s="48" t="s">
        <v>190</v>
      </c>
      <c r="C817" s="48" t="s">
        <v>217</v>
      </c>
      <c r="D817" s="48" t="s">
        <v>2</v>
      </c>
      <c r="E817" s="48" t="s">
        <v>2</v>
      </c>
      <c r="F817" s="48"/>
      <c r="G817" s="49">
        <f t="shared" ref="G817:I819" si="589">SUM(G818)</f>
        <v>91500</v>
      </c>
      <c r="H817" s="49">
        <f t="shared" si="589"/>
        <v>0</v>
      </c>
      <c r="I817" s="50">
        <f t="shared" si="589"/>
        <v>91500</v>
      </c>
      <c r="J817" s="50">
        <f t="shared" ref="J817:AB819" si="590">SUM(J818)</f>
        <v>0</v>
      </c>
      <c r="K817" s="50">
        <f t="shared" si="590"/>
        <v>0</v>
      </c>
      <c r="L817" s="50">
        <f t="shared" si="590"/>
        <v>91500</v>
      </c>
      <c r="M817" s="50">
        <f t="shared" si="590"/>
        <v>0</v>
      </c>
      <c r="N817" s="50">
        <f t="shared" si="590"/>
        <v>91500</v>
      </c>
      <c r="O817" s="51">
        <f t="shared" si="590"/>
        <v>0</v>
      </c>
      <c r="P817" s="51">
        <f t="shared" si="590"/>
        <v>0</v>
      </c>
      <c r="Q817" s="51">
        <f t="shared" si="590"/>
        <v>0</v>
      </c>
      <c r="R817" s="51">
        <f t="shared" si="590"/>
        <v>0</v>
      </c>
      <c r="S817" s="51">
        <f t="shared" si="590"/>
        <v>0</v>
      </c>
      <c r="T817" s="51">
        <f t="shared" si="590"/>
        <v>0</v>
      </c>
      <c r="U817" s="51">
        <f t="shared" si="590"/>
        <v>0</v>
      </c>
      <c r="V817" s="51">
        <f t="shared" si="590"/>
        <v>0</v>
      </c>
      <c r="W817" s="51">
        <f t="shared" si="590"/>
        <v>0</v>
      </c>
      <c r="X817" s="51">
        <f t="shared" si="590"/>
        <v>0</v>
      </c>
      <c r="Y817" s="51">
        <f t="shared" si="590"/>
        <v>0</v>
      </c>
      <c r="Z817" s="51">
        <f t="shared" si="590"/>
        <v>0</v>
      </c>
      <c r="AA817" s="51">
        <f t="shared" si="590"/>
        <v>0</v>
      </c>
      <c r="AB817" s="51">
        <f t="shared" si="590"/>
        <v>0</v>
      </c>
    </row>
    <row r="818" spans="1:28" ht="47.25" outlineLevel="3">
      <c r="A818" s="2" t="s">
        <v>25</v>
      </c>
      <c r="B818" s="23" t="s">
        <v>190</v>
      </c>
      <c r="C818" s="23" t="s">
        <v>217</v>
      </c>
      <c r="D818" s="23" t="s">
        <v>26</v>
      </c>
      <c r="E818" s="23" t="s">
        <v>2</v>
      </c>
      <c r="F818" s="23"/>
      <c r="G818" s="24">
        <f t="shared" si="589"/>
        <v>91500</v>
      </c>
      <c r="H818" s="24">
        <f t="shared" si="589"/>
        <v>0</v>
      </c>
      <c r="I818" s="35">
        <f t="shared" si="589"/>
        <v>91500</v>
      </c>
      <c r="J818" s="35">
        <f t="shared" si="590"/>
        <v>0</v>
      </c>
      <c r="K818" s="35">
        <f t="shared" si="590"/>
        <v>0</v>
      </c>
      <c r="L818" s="35">
        <f t="shared" si="590"/>
        <v>91500</v>
      </c>
      <c r="M818" s="35">
        <f t="shared" si="590"/>
        <v>0</v>
      </c>
      <c r="N818" s="35">
        <f t="shared" si="590"/>
        <v>91500</v>
      </c>
      <c r="O818" s="28">
        <f t="shared" si="590"/>
        <v>0</v>
      </c>
      <c r="P818" s="28">
        <f t="shared" si="590"/>
        <v>0</v>
      </c>
      <c r="Q818" s="28">
        <f t="shared" si="590"/>
        <v>0</v>
      </c>
      <c r="R818" s="28">
        <f t="shared" si="590"/>
        <v>0</v>
      </c>
      <c r="S818" s="28">
        <f t="shared" si="590"/>
        <v>0</v>
      </c>
      <c r="T818" s="28">
        <f t="shared" si="590"/>
        <v>0</v>
      </c>
      <c r="U818" s="28">
        <f t="shared" si="590"/>
        <v>0</v>
      </c>
      <c r="V818" s="28">
        <f t="shared" si="590"/>
        <v>0</v>
      </c>
      <c r="W818" s="28">
        <f t="shared" si="590"/>
        <v>0</v>
      </c>
      <c r="X818" s="28">
        <f t="shared" si="590"/>
        <v>0</v>
      </c>
      <c r="Y818" s="28">
        <f t="shared" si="590"/>
        <v>0</v>
      </c>
      <c r="Z818" s="28">
        <f t="shared" si="590"/>
        <v>0</v>
      </c>
      <c r="AA818" s="28">
        <f t="shared" si="590"/>
        <v>0</v>
      </c>
      <c r="AB818" s="28">
        <f t="shared" si="590"/>
        <v>0</v>
      </c>
    </row>
    <row r="819" spans="1:28" ht="31.5" outlineLevel="4">
      <c r="A819" s="2" t="s">
        <v>27</v>
      </c>
      <c r="B819" s="23" t="s">
        <v>190</v>
      </c>
      <c r="C819" s="23" t="s">
        <v>217</v>
      </c>
      <c r="D819" s="23" t="s">
        <v>28</v>
      </c>
      <c r="E819" s="23" t="s">
        <v>2</v>
      </c>
      <c r="F819" s="23"/>
      <c r="G819" s="24">
        <f t="shared" si="589"/>
        <v>91500</v>
      </c>
      <c r="H819" s="24">
        <f t="shared" si="589"/>
        <v>0</v>
      </c>
      <c r="I819" s="35">
        <f t="shared" si="589"/>
        <v>91500</v>
      </c>
      <c r="J819" s="35">
        <f t="shared" si="590"/>
        <v>0</v>
      </c>
      <c r="K819" s="35">
        <f t="shared" si="590"/>
        <v>0</v>
      </c>
      <c r="L819" s="35">
        <f t="shared" si="590"/>
        <v>91500</v>
      </c>
      <c r="M819" s="35">
        <f t="shared" si="590"/>
        <v>0</v>
      </c>
      <c r="N819" s="35">
        <f t="shared" si="590"/>
        <v>91500</v>
      </c>
      <c r="O819" s="28">
        <f t="shared" si="590"/>
        <v>0</v>
      </c>
      <c r="P819" s="28">
        <f t="shared" si="590"/>
        <v>0</v>
      </c>
      <c r="Q819" s="28">
        <f t="shared" si="590"/>
        <v>0</v>
      </c>
      <c r="R819" s="28">
        <f t="shared" si="590"/>
        <v>0</v>
      </c>
      <c r="S819" s="28">
        <f t="shared" si="590"/>
        <v>0</v>
      </c>
      <c r="T819" s="28">
        <f t="shared" si="590"/>
        <v>0</v>
      </c>
      <c r="U819" s="28">
        <f t="shared" si="590"/>
        <v>0</v>
      </c>
      <c r="V819" s="28">
        <f t="shared" si="590"/>
        <v>0</v>
      </c>
      <c r="W819" s="28">
        <f t="shared" si="590"/>
        <v>0</v>
      </c>
      <c r="X819" s="28">
        <f t="shared" si="590"/>
        <v>0</v>
      </c>
      <c r="Y819" s="28">
        <f t="shared" si="590"/>
        <v>0</v>
      </c>
      <c r="Z819" s="28">
        <f t="shared" si="590"/>
        <v>0</v>
      </c>
      <c r="AA819" s="28">
        <f t="shared" si="590"/>
        <v>0</v>
      </c>
      <c r="AB819" s="28">
        <f t="shared" si="590"/>
        <v>0</v>
      </c>
    </row>
    <row r="820" spans="1:28" outlineLevel="5">
      <c r="A820" s="2" t="s">
        <v>37</v>
      </c>
      <c r="B820" s="23" t="s">
        <v>190</v>
      </c>
      <c r="C820" s="23" t="s">
        <v>217</v>
      </c>
      <c r="D820" s="23" t="s">
        <v>28</v>
      </c>
      <c r="E820" s="23" t="s">
        <v>38</v>
      </c>
      <c r="F820" s="23"/>
      <c r="G820" s="24">
        <f>SUM(I820:K820)-H820</f>
        <v>91500</v>
      </c>
      <c r="H820" s="24"/>
      <c r="I820" s="35">
        <v>91500</v>
      </c>
      <c r="J820" s="8">
        <f>SUM(Q820)</f>
        <v>0</v>
      </c>
      <c r="K820" s="9">
        <f>SUM(S820+U820+W820+Y820+AA820)</f>
        <v>0</v>
      </c>
      <c r="L820" s="28">
        <f>SUM(N820:P820)-M820</f>
        <v>91500</v>
      </c>
      <c r="M820" s="37"/>
      <c r="N820" s="36">
        <v>91500</v>
      </c>
      <c r="O820" s="8">
        <f>SUM(R820)</f>
        <v>0</v>
      </c>
      <c r="P820" s="9">
        <f>SUM(T820+V820+X820+Z820+AB820)</f>
        <v>0</v>
      </c>
      <c r="Q820" s="9"/>
      <c r="R820" s="9"/>
      <c r="S820" s="9"/>
      <c r="T820" s="9"/>
      <c r="U820" s="9"/>
      <c r="V820" s="9"/>
      <c r="W820" s="9"/>
      <c r="X820" s="9"/>
      <c r="Y820" s="9"/>
      <c r="Z820" s="9"/>
      <c r="AA820" s="9"/>
      <c r="AB820" s="9"/>
    </row>
    <row r="821" spans="1:28" s="7" customFormat="1" ht="47.25" outlineLevel="2">
      <c r="A821" s="6" t="s">
        <v>218</v>
      </c>
      <c r="B821" s="48" t="s">
        <v>190</v>
      </c>
      <c r="C821" s="48" t="s">
        <v>219</v>
      </c>
      <c r="D821" s="48" t="s">
        <v>2</v>
      </c>
      <c r="E821" s="48" t="s">
        <v>2</v>
      </c>
      <c r="F821" s="48"/>
      <c r="G821" s="49">
        <f t="shared" ref="G821:I823" si="591">SUM(G822)</f>
        <v>16780</v>
      </c>
      <c r="H821" s="49">
        <f t="shared" si="591"/>
        <v>0</v>
      </c>
      <c r="I821" s="50">
        <f t="shared" si="591"/>
        <v>16780</v>
      </c>
      <c r="J821" s="50">
        <f t="shared" ref="J821:AB823" si="592">SUM(J822)</f>
        <v>0</v>
      </c>
      <c r="K821" s="50">
        <f t="shared" si="592"/>
        <v>0</v>
      </c>
      <c r="L821" s="50">
        <f t="shared" si="592"/>
        <v>16780</v>
      </c>
      <c r="M821" s="50">
        <f t="shared" si="592"/>
        <v>0</v>
      </c>
      <c r="N821" s="50">
        <f t="shared" si="592"/>
        <v>16780</v>
      </c>
      <c r="O821" s="51">
        <f t="shared" si="592"/>
        <v>0</v>
      </c>
      <c r="P821" s="51">
        <f t="shared" si="592"/>
        <v>0</v>
      </c>
      <c r="Q821" s="51">
        <f t="shared" si="592"/>
        <v>0</v>
      </c>
      <c r="R821" s="51">
        <f t="shared" si="592"/>
        <v>0</v>
      </c>
      <c r="S821" s="51">
        <f t="shared" si="592"/>
        <v>0</v>
      </c>
      <c r="T821" s="51">
        <f t="shared" si="592"/>
        <v>0</v>
      </c>
      <c r="U821" s="51">
        <f t="shared" si="592"/>
        <v>0</v>
      </c>
      <c r="V821" s="51">
        <f t="shared" si="592"/>
        <v>0</v>
      </c>
      <c r="W821" s="51">
        <f t="shared" si="592"/>
        <v>0</v>
      </c>
      <c r="X821" s="51">
        <f t="shared" si="592"/>
        <v>0</v>
      </c>
      <c r="Y821" s="51">
        <f t="shared" si="592"/>
        <v>0</v>
      </c>
      <c r="Z821" s="51">
        <f t="shared" si="592"/>
        <v>0</v>
      </c>
      <c r="AA821" s="51">
        <f t="shared" si="592"/>
        <v>0</v>
      </c>
      <c r="AB821" s="51">
        <f t="shared" si="592"/>
        <v>0</v>
      </c>
    </row>
    <row r="822" spans="1:28" ht="47.25" outlineLevel="3">
      <c r="A822" s="2" t="s">
        <v>25</v>
      </c>
      <c r="B822" s="23" t="s">
        <v>190</v>
      </c>
      <c r="C822" s="23" t="s">
        <v>219</v>
      </c>
      <c r="D822" s="23" t="s">
        <v>26</v>
      </c>
      <c r="E822" s="23" t="s">
        <v>2</v>
      </c>
      <c r="F822" s="23"/>
      <c r="G822" s="24">
        <f t="shared" si="591"/>
        <v>16780</v>
      </c>
      <c r="H822" s="24">
        <f t="shared" si="591"/>
        <v>0</v>
      </c>
      <c r="I822" s="35">
        <f t="shared" si="591"/>
        <v>16780</v>
      </c>
      <c r="J822" s="35">
        <f t="shared" si="592"/>
        <v>0</v>
      </c>
      <c r="K822" s="35">
        <f t="shared" si="592"/>
        <v>0</v>
      </c>
      <c r="L822" s="35">
        <f t="shared" si="592"/>
        <v>16780</v>
      </c>
      <c r="M822" s="35">
        <f t="shared" si="592"/>
        <v>0</v>
      </c>
      <c r="N822" s="35">
        <f t="shared" si="592"/>
        <v>16780</v>
      </c>
      <c r="O822" s="28">
        <f t="shared" si="592"/>
        <v>0</v>
      </c>
      <c r="P822" s="28">
        <f t="shared" si="592"/>
        <v>0</v>
      </c>
      <c r="Q822" s="28">
        <f t="shared" si="592"/>
        <v>0</v>
      </c>
      <c r="R822" s="28">
        <f t="shared" si="592"/>
        <v>0</v>
      </c>
      <c r="S822" s="28">
        <f t="shared" si="592"/>
        <v>0</v>
      </c>
      <c r="T822" s="28">
        <f t="shared" si="592"/>
        <v>0</v>
      </c>
      <c r="U822" s="28">
        <f t="shared" si="592"/>
        <v>0</v>
      </c>
      <c r="V822" s="28">
        <f t="shared" si="592"/>
        <v>0</v>
      </c>
      <c r="W822" s="28">
        <f t="shared" si="592"/>
        <v>0</v>
      </c>
      <c r="X822" s="28">
        <f t="shared" si="592"/>
        <v>0</v>
      </c>
      <c r="Y822" s="28">
        <f t="shared" si="592"/>
        <v>0</v>
      </c>
      <c r="Z822" s="28">
        <f t="shared" si="592"/>
        <v>0</v>
      </c>
      <c r="AA822" s="28">
        <f t="shared" si="592"/>
        <v>0</v>
      </c>
      <c r="AB822" s="28">
        <f t="shared" si="592"/>
        <v>0</v>
      </c>
    </row>
    <row r="823" spans="1:28" ht="31.5" outlineLevel="4">
      <c r="A823" s="2" t="s">
        <v>27</v>
      </c>
      <c r="B823" s="23" t="s">
        <v>190</v>
      </c>
      <c r="C823" s="23" t="s">
        <v>219</v>
      </c>
      <c r="D823" s="23" t="s">
        <v>28</v>
      </c>
      <c r="E823" s="23" t="s">
        <v>2</v>
      </c>
      <c r="F823" s="23"/>
      <c r="G823" s="24">
        <f t="shared" si="591"/>
        <v>16780</v>
      </c>
      <c r="H823" s="24">
        <f t="shared" si="591"/>
        <v>0</v>
      </c>
      <c r="I823" s="35">
        <f t="shared" si="591"/>
        <v>16780</v>
      </c>
      <c r="J823" s="35">
        <f t="shared" si="592"/>
        <v>0</v>
      </c>
      <c r="K823" s="35">
        <f t="shared" si="592"/>
        <v>0</v>
      </c>
      <c r="L823" s="35">
        <f t="shared" si="592"/>
        <v>16780</v>
      </c>
      <c r="M823" s="35">
        <f t="shared" si="592"/>
        <v>0</v>
      </c>
      <c r="N823" s="35">
        <f t="shared" si="592"/>
        <v>16780</v>
      </c>
      <c r="O823" s="28">
        <f t="shared" si="592"/>
        <v>0</v>
      </c>
      <c r="P823" s="28">
        <f t="shared" si="592"/>
        <v>0</v>
      </c>
      <c r="Q823" s="28">
        <f t="shared" si="592"/>
        <v>0</v>
      </c>
      <c r="R823" s="28">
        <f t="shared" si="592"/>
        <v>0</v>
      </c>
      <c r="S823" s="28">
        <f t="shared" si="592"/>
        <v>0</v>
      </c>
      <c r="T823" s="28">
        <f t="shared" si="592"/>
        <v>0</v>
      </c>
      <c r="U823" s="28">
        <f t="shared" si="592"/>
        <v>0</v>
      </c>
      <c r="V823" s="28">
        <f t="shared" si="592"/>
        <v>0</v>
      </c>
      <c r="W823" s="28">
        <f t="shared" si="592"/>
        <v>0</v>
      </c>
      <c r="X823" s="28">
        <f t="shared" si="592"/>
        <v>0</v>
      </c>
      <c r="Y823" s="28">
        <f t="shared" si="592"/>
        <v>0</v>
      </c>
      <c r="Z823" s="28">
        <f t="shared" si="592"/>
        <v>0</v>
      </c>
      <c r="AA823" s="28">
        <f t="shared" si="592"/>
        <v>0</v>
      </c>
      <c r="AB823" s="28">
        <f t="shared" si="592"/>
        <v>0</v>
      </c>
    </row>
    <row r="824" spans="1:28" outlineLevel="5">
      <c r="A824" s="2" t="s">
        <v>37</v>
      </c>
      <c r="B824" s="23" t="s">
        <v>190</v>
      </c>
      <c r="C824" s="23" t="s">
        <v>219</v>
      </c>
      <c r="D824" s="23" t="s">
        <v>28</v>
      </c>
      <c r="E824" s="23" t="s">
        <v>38</v>
      </c>
      <c r="F824" s="23"/>
      <c r="G824" s="24">
        <f>SUM(I824:K824)-H824</f>
        <v>16780</v>
      </c>
      <c r="H824" s="24"/>
      <c r="I824" s="35">
        <v>16780</v>
      </c>
      <c r="J824" s="8">
        <f>SUM(Q824)</f>
        <v>0</v>
      </c>
      <c r="K824" s="9">
        <f>SUM(S824+U824+W824+Y824+AA824)</f>
        <v>0</v>
      </c>
      <c r="L824" s="28">
        <f>SUM(N824:P824)-M824</f>
        <v>16780</v>
      </c>
      <c r="M824" s="37"/>
      <c r="N824" s="36">
        <v>16780</v>
      </c>
      <c r="O824" s="8">
        <f>SUM(R824)</f>
        <v>0</v>
      </c>
      <c r="P824" s="9">
        <f>SUM(T824+V824+X824+Z824+AB824)</f>
        <v>0</v>
      </c>
      <c r="Q824" s="9"/>
      <c r="R824" s="9"/>
      <c r="S824" s="9"/>
      <c r="T824" s="9"/>
      <c r="U824" s="9"/>
      <c r="V824" s="9"/>
      <c r="W824" s="9"/>
      <c r="X824" s="9"/>
      <c r="Y824" s="9"/>
      <c r="Z824" s="9"/>
      <c r="AA824" s="9"/>
      <c r="AB824" s="9"/>
    </row>
    <row r="825" spans="1:28" s="7" customFormat="1" ht="47.25" outlineLevel="2">
      <c r="A825" s="6" t="s">
        <v>220</v>
      </c>
      <c r="B825" s="48" t="s">
        <v>190</v>
      </c>
      <c r="C825" s="48" t="s">
        <v>221</v>
      </c>
      <c r="D825" s="48" t="s">
        <v>2</v>
      </c>
      <c r="E825" s="48" t="s">
        <v>2</v>
      </c>
      <c r="F825" s="48"/>
      <c r="G825" s="49">
        <f t="shared" ref="G825:I826" si="593">SUM(G826)</f>
        <v>197245</v>
      </c>
      <c r="H825" s="49">
        <f t="shared" si="593"/>
        <v>0</v>
      </c>
      <c r="I825" s="50">
        <f t="shared" si="593"/>
        <v>197245</v>
      </c>
      <c r="J825" s="50">
        <f t="shared" ref="J825:S826" si="594">SUM(J826)</f>
        <v>0</v>
      </c>
      <c r="K825" s="50">
        <f t="shared" si="594"/>
        <v>0</v>
      </c>
      <c r="L825" s="50">
        <f t="shared" si="594"/>
        <v>197245</v>
      </c>
      <c r="M825" s="50">
        <f t="shared" si="594"/>
        <v>0</v>
      </c>
      <c r="N825" s="50">
        <f t="shared" si="594"/>
        <v>197245</v>
      </c>
      <c r="O825" s="51">
        <f t="shared" si="594"/>
        <v>0</v>
      </c>
      <c r="P825" s="51">
        <f t="shared" si="594"/>
        <v>0</v>
      </c>
      <c r="Q825" s="51">
        <f t="shared" si="594"/>
        <v>0</v>
      </c>
      <c r="R825" s="51">
        <f t="shared" si="594"/>
        <v>0</v>
      </c>
      <c r="S825" s="51">
        <f t="shared" si="594"/>
        <v>0</v>
      </c>
      <c r="T825" s="51">
        <f t="shared" ref="T825:AB826" si="595">SUM(T826)</f>
        <v>0</v>
      </c>
      <c r="U825" s="51">
        <f t="shared" si="595"/>
        <v>0</v>
      </c>
      <c r="V825" s="51">
        <f t="shared" si="595"/>
        <v>0</v>
      </c>
      <c r="W825" s="51">
        <f t="shared" si="595"/>
        <v>0</v>
      </c>
      <c r="X825" s="51">
        <f t="shared" si="595"/>
        <v>0</v>
      </c>
      <c r="Y825" s="51">
        <f t="shared" si="595"/>
        <v>0</v>
      </c>
      <c r="Z825" s="51">
        <f t="shared" si="595"/>
        <v>0</v>
      </c>
      <c r="AA825" s="51">
        <f t="shared" si="595"/>
        <v>0</v>
      </c>
      <c r="AB825" s="51">
        <f t="shared" si="595"/>
        <v>0</v>
      </c>
    </row>
    <row r="826" spans="1:28" ht="47.25" outlineLevel="3">
      <c r="A826" s="2" t="s">
        <v>25</v>
      </c>
      <c r="B826" s="23" t="s">
        <v>190</v>
      </c>
      <c r="C826" s="23" t="s">
        <v>221</v>
      </c>
      <c r="D826" s="23" t="s">
        <v>26</v>
      </c>
      <c r="E826" s="23" t="s">
        <v>2</v>
      </c>
      <c r="F826" s="23"/>
      <c r="G826" s="24">
        <f t="shared" si="593"/>
        <v>197245</v>
      </c>
      <c r="H826" s="24">
        <f t="shared" si="593"/>
        <v>0</v>
      </c>
      <c r="I826" s="35">
        <f t="shared" si="593"/>
        <v>197245</v>
      </c>
      <c r="J826" s="35">
        <f t="shared" si="594"/>
        <v>0</v>
      </c>
      <c r="K826" s="35">
        <f t="shared" si="594"/>
        <v>0</v>
      </c>
      <c r="L826" s="35">
        <f t="shared" si="594"/>
        <v>197245</v>
      </c>
      <c r="M826" s="35">
        <f t="shared" si="594"/>
        <v>0</v>
      </c>
      <c r="N826" s="35">
        <f t="shared" si="594"/>
        <v>197245</v>
      </c>
      <c r="O826" s="28">
        <f t="shared" si="594"/>
        <v>0</v>
      </c>
      <c r="P826" s="28">
        <f t="shared" si="594"/>
        <v>0</v>
      </c>
      <c r="Q826" s="28">
        <f t="shared" si="594"/>
        <v>0</v>
      </c>
      <c r="R826" s="28">
        <f t="shared" si="594"/>
        <v>0</v>
      </c>
      <c r="S826" s="28">
        <f t="shared" si="594"/>
        <v>0</v>
      </c>
      <c r="T826" s="28">
        <f t="shared" si="595"/>
        <v>0</v>
      </c>
      <c r="U826" s="28">
        <f t="shared" si="595"/>
        <v>0</v>
      </c>
      <c r="V826" s="28">
        <f t="shared" si="595"/>
        <v>0</v>
      </c>
      <c r="W826" s="28">
        <f t="shared" si="595"/>
        <v>0</v>
      </c>
      <c r="X826" s="28">
        <f t="shared" si="595"/>
        <v>0</v>
      </c>
      <c r="Y826" s="28">
        <f t="shared" si="595"/>
        <v>0</v>
      </c>
      <c r="Z826" s="28">
        <f t="shared" si="595"/>
        <v>0</v>
      </c>
      <c r="AA826" s="28">
        <f t="shared" si="595"/>
        <v>0</v>
      </c>
      <c r="AB826" s="28">
        <f t="shared" si="595"/>
        <v>0</v>
      </c>
    </row>
    <row r="827" spans="1:28" ht="31.5" outlineLevel="4">
      <c r="A827" s="2" t="s">
        <v>27</v>
      </c>
      <c r="B827" s="23" t="s">
        <v>190</v>
      </c>
      <c r="C827" s="23" t="s">
        <v>221</v>
      </c>
      <c r="D827" s="23" t="s">
        <v>28</v>
      </c>
      <c r="E827" s="23" t="s">
        <v>2</v>
      </c>
      <c r="F827" s="23"/>
      <c r="G827" s="24">
        <f t="shared" ref="G827:AB827" si="596">SUM(G828:G828)</f>
        <v>197245</v>
      </c>
      <c r="H827" s="24">
        <f t="shared" si="596"/>
        <v>0</v>
      </c>
      <c r="I827" s="35">
        <f t="shared" si="596"/>
        <v>197245</v>
      </c>
      <c r="J827" s="35">
        <f t="shared" si="596"/>
        <v>0</v>
      </c>
      <c r="K827" s="35">
        <f t="shared" si="596"/>
        <v>0</v>
      </c>
      <c r="L827" s="35">
        <f t="shared" si="596"/>
        <v>197245</v>
      </c>
      <c r="M827" s="35">
        <f t="shared" si="596"/>
        <v>0</v>
      </c>
      <c r="N827" s="35">
        <f t="shared" si="596"/>
        <v>197245</v>
      </c>
      <c r="O827" s="28">
        <f t="shared" si="596"/>
        <v>0</v>
      </c>
      <c r="P827" s="28">
        <f t="shared" si="596"/>
        <v>0</v>
      </c>
      <c r="Q827" s="28">
        <f t="shared" si="596"/>
        <v>0</v>
      </c>
      <c r="R827" s="28">
        <f t="shared" si="596"/>
        <v>0</v>
      </c>
      <c r="S827" s="28">
        <f t="shared" si="596"/>
        <v>0</v>
      </c>
      <c r="T827" s="28">
        <f t="shared" si="596"/>
        <v>0</v>
      </c>
      <c r="U827" s="28">
        <f t="shared" si="596"/>
        <v>0</v>
      </c>
      <c r="V827" s="28">
        <f t="shared" si="596"/>
        <v>0</v>
      </c>
      <c r="W827" s="28">
        <f t="shared" si="596"/>
        <v>0</v>
      </c>
      <c r="X827" s="28">
        <f t="shared" si="596"/>
        <v>0</v>
      </c>
      <c r="Y827" s="28">
        <f t="shared" si="596"/>
        <v>0</v>
      </c>
      <c r="Z827" s="28">
        <f t="shared" si="596"/>
        <v>0</v>
      </c>
      <c r="AA827" s="28">
        <f t="shared" si="596"/>
        <v>0</v>
      </c>
      <c r="AB827" s="28">
        <f t="shared" si="596"/>
        <v>0</v>
      </c>
    </row>
    <row r="828" spans="1:28" outlineLevel="5">
      <c r="A828" s="2" t="s">
        <v>37</v>
      </c>
      <c r="B828" s="23" t="s">
        <v>190</v>
      </c>
      <c r="C828" s="23" t="s">
        <v>221</v>
      </c>
      <c r="D828" s="23" t="s">
        <v>28</v>
      </c>
      <c r="E828" s="23" t="s">
        <v>38</v>
      </c>
      <c r="F828" s="23"/>
      <c r="G828" s="24">
        <f>SUM(I828:K828)-H828</f>
        <v>197245</v>
      </c>
      <c r="H828" s="24"/>
      <c r="I828" s="35">
        <v>197245</v>
      </c>
      <c r="J828" s="8">
        <f>SUM(Q828)</f>
        <v>0</v>
      </c>
      <c r="K828" s="9">
        <f>SUM(S828+U828+W828+Y828+AA828)</f>
        <v>0</v>
      </c>
      <c r="L828" s="28">
        <f>SUM(N828:P828)-M828</f>
        <v>197245</v>
      </c>
      <c r="M828" s="37"/>
      <c r="N828" s="36">
        <v>197245</v>
      </c>
      <c r="O828" s="8">
        <f>SUM(R828)</f>
        <v>0</v>
      </c>
      <c r="P828" s="9">
        <f>SUM(T828+V828+X828+Z828+AB828)</f>
        <v>0</v>
      </c>
      <c r="Q828" s="9"/>
      <c r="R828" s="9"/>
      <c r="S828" s="9"/>
      <c r="T828" s="9"/>
      <c r="U828" s="9"/>
      <c r="V828" s="9"/>
      <c r="W828" s="9"/>
      <c r="X828" s="9"/>
      <c r="Y828" s="9"/>
      <c r="Z828" s="9"/>
      <c r="AA828" s="9"/>
      <c r="AB828" s="9"/>
    </row>
    <row r="829" spans="1:28" s="4" customFormat="1" outlineLevel="1">
      <c r="A829" s="5" t="s">
        <v>222</v>
      </c>
      <c r="B829" s="44" t="s">
        <v>223</v>
      </c>
      <c r="C829" s="44" t="s">
        <v>4</v>
      </c>
      <c r="D829" s="44" t="s">
        <v>2</v>
      </c>
      <c r="E829" s="44" t="s">
        <v>2</v>
      </c>
      <c r="F829" s="44"/>
      <c r="G829" s="45">
        <f>SUM(G842+G866+G899+G906+G938+G910+G925+G945+G952+G962+G969+G976+G986+G994+G1003+G1006+G1019+G1026+G1030+G1037+G934+G830+G854)</f>
        <v>179747882.96000001</v>
      </c>
      <c r="H829" s="45">
        <f t="shared" ref="H829:AB829" si="597">SUM(H842+H866+H899+H906+H938+H910+H925+H945+H952+H962+H969+H976+H986+H994+H1003+H1006+H1019+H1026+H1030+H1037+H934+H830+H854)</f>
        <v>0</v>
      </c>
      <c r="I829" s="45">
        <f t="shared" si="597"/>
        <v>179747882.96000001</v>
      </c>
      <c r="J829" s="45">
        <f t="shared" si="597"/>
        <v>0</v>
      </c>
      <c r="K829" s="45">
        <f t="shared" si="597"/>
        <v>0</v>
      </c>
      <c r="L829" s="45">
        <f t="shared" si="597"/>
        <v>177921874.19999999</v>
      </c>
      <c r="M829" s="45">
        <f t="shared" si="597"/>
        <v>0</v>
      </c>
      <c r="N829" s="45">
        <f t="shared" si="597"/>
        <v>177921874.19999999</v>
      </c>
      <c r="O829" s="45">
        <f t="shared" si="597"/>
        <v>0</v>
      </c>
      <c r="P829" s="45">
        <f t="shared" si="597"/>
        <v>0</v>
      </c>
      <c r="Q829" s="45">
        <f t="shared" si="597"/>
        <v>0</v>
      </c>
      <c r="R829" s="45">
        <f t="shared" si="597"/>
        <v>0</v>
      </c>
      <c r="S829" s="45">
        <f t="shared" si="597"/>
        <v>0</v>
      </c>
      <c r="T829" s="45">
        <f t="shared" si="597"/>
        <v>0</v>
      </c>
      <c r="U829" s="45">
        <f t="shared" si="597"/>
        <v>0</v>
      </c>
      <c r="V829" s="45">
        <f t="shared" si="597"/>
        <v>0</v>
      </c>
      <c r="W829" s="45">
        <f t="shared" si="597"/>
        <v>0</v>
      </c>
      <c r="X829" s="45">
        <f t="shared" si="597"/>
        <v>0</v>
      </c>
      <c r="Y829" s="45">
        <f t="shared" si="597"/>
        <v>0</v>
      </c>
      <c r="Z829" s="45">
        <f t="shared" si="597"/>
        <v>0</v>
      </c>
      <c r="AA829" s="45">
        <f t="shared" si="597"/>
        <v>0</v>
      </c>
      <c r="AB829" s="45">
        <f t="shared" si="597"/>
        <v>0</v>
      </c>
    </row>
    <row r="830" spans="1:28" s="4" customFormat="1" ht="173.25" outlineLevel="1">
      <c r="A830" s="6" t="s">
        <v>978</v>
      </c>
      <c r="B830" s="48" t="s">
        <v>223</v>
      </c>
      <c r="C830" s="48" t="s">
        <v>977</v>
      </c>
      <c r="D830" s="48" t="s">
        <v>2</v>
      </c>
      <c r="E830" s="48" t="s">
        <v>2</v>
      </c>
      <c r="F830" s="44"/>
      <c r="G830" s="45">
        <f>SUM(G831+G836)</f>
        <v>390600</v>
      </c>
      <c r="H830" s="45">
        <f t="shared" ref="H830:AB830" si="598">SUM(H831+H836)</f>
        <v>0</v>
      </c>
      <c r="I830" s="45">
        <f t="shared" si="598"/>
        <v>390600</v>
      </c>
      <c r="J830" s="45">
        <f t="shared" si="598"/>
        <v>0</v>
      </c>
      <c r="K830" s="45">
        <f t="shared" si="598"/>
        <v>0</v>
      </c>
      <c r="L830" s="45">
        <f t="shared" si="598"/>
        <v>383946.77</v>
      </c>
      <c r="M830" s="45">
        <f t="shared" si="598"/>
        <v>0</v>
      </c>
      <c r="N830" s="45">
        <f t="shared" si="598"/>
        <v>383946.77</v>
      </c>
      <c r="O830" s="45">
        <f t="shared" si="598"/>
        <v>0</v>
      </c>
      <c r="P830" s="45">
        <f t="shared" si="598"/>
        <v>0</v>
      </c>
      <c r="Q830" s="45">
        <f t="shared" si="598"/>
        <v>0</v>
      </c>
      <c r="R830" s="45">
        <f t="shared" si="598"/>
        <v>0</v>
      </c>
      <c r="S830" s="45">
        <f t="shared" si="598"/>
        <v>0</v>
      </c>
      <c r="T830" s="45">
        <f t="shared" si="598"/>
        <v>0</v>
      </c>
      <c r="U830" s="45">
        <f t="shared" si="598"/>
        <v>0</v>
      </c>
      <c r="V830" s="45">
        <f t="shared" si="598"/>
        <v>0</v>
      </c>
      <c r="W830" s="45">
        <f t="shared" si="598"/>
        <v>0</v>
      </c>
      <c r="X830" s="45">
        <f t="shared" si="598"/>
        <v>0</v>
      </c>
      <c r="Y830" s="45">
        <f t="shared" si="598"/>
        <v>0</v>
      </c>
      <c r="Z830" s="45">
        <f t="shared" si="598"/>
        <v>0</v>
      </c>
      <c r="AA830" s="45">
        <f t="shared" si="598"/>
        <v>0</v>
      </c>
      <c r="AB830" s="45">
        <f t="shared" si="598"/>
        <v>0</v>
      </c>
    </row>
    <row r="831" spans="1:28" s="4" customFormat="1" ht="110.25" outlineLevel="1">
      <c r="A831" s="2" t="s">
        <v>9</v>
      </c>
      <c r="B831" s="23" t="s">
        <v>223</v>
      </c>
      <c r="C831" s="23" t="s">
        <v>977</v>
      </c>
      <c r="D831" s="23" t="s">
        <v>10</v>
      </c>
      <c r="E831" s="23" t="s">
        <v>2</v>
      </c>
      <c r="F831" s="44"/>
      <c r="G831" s="24">
        <f>SUM(G832+G834)</f>
        <v>235429.58</v>
      </c>
      <c r="H831" s="24">
        <f t="shared" ref="H831:AB831" si="599">SUM(H832+H834)</f>
        <v>0</v>
      </c>
      <c r="I831" s="24">
        <f t="shared" si="599"/>
        <v>235429.58</v>
      </c>
      <c r="J831" s="24">
        <f t="shared" si="599"/>
        <v>0</v>
      </c>
      <c r="K831" s="24">
        <f t="shared" si="599"/>
        <v>0</v>
      </c>
      <c r="L831" s="24">
        <f t="shared" si="599"/>
        <v>228776.35</v>
      </c>
      <c r="M831" s="24">
        <f t="shared" si="599"/>
        <v>0</v>
      </c>
      <c r="N831" s="24">
        <f t="shared" si="599"/>
        <v>228776.35</v>
      </c>
      <c r="O831" s="24">
        <f t="shared" si="599"/>
        <v>0</v>
      </c>
      <c r="P831" s="24">
        <f t="shared" si="599"/>
        <v>0</v>
      </c>
      <c r="Q831" s="24">
        <f t="shared" si="599"/>
        <v>0</v>
      </c>
      <c r="R831" s="24">
        <f t="shared" si="599"/>
        <v>0</v>
      </c>
      <c r="S831" s="24">
        <f t="shared" si="599"/>
        <v>0</v>
      </c>
      <c r="T831" s="24">
        <f t="shared" si="599"/>
        <v>0</v>
      </c>
      <c r="U831" s="24">
        <f t="shared" si="599"/>
        <v>0</v>
      </c>
      <c r="V831" s="24">
        <f t="shared" si="599"/>
        <v>0</v>
      </c>
      <c r="W831" s="24">
        <f t="shared" si="599"/>
        <v>0</v>
      </c>
      <c r="X831" s="24">
        <f t="shared" si="599"/>
        <v>0</v>
      </c>
      <c r="Y831" s="24">
        <f t="shared" si="599"/>
        <v>0</v>
      </c>
      <c r="Z831" s="24">
        <f t="shared" si="599"/>
        <v>0</v>
      </c>
      <c r="AA831" s="24">
        <f t="shared" si="599"/>
        <v>0</v>
      </c>
      <c r="AB831" s="24">
        <f t="shared" si="599"/>
        <v>0</v>
      </c>
    </row>
    <row r="832" spans="1:28" s="4" customFormat="1" ht="31.5" outlineLevel="1">
      <c r="A832" s="2" t="s">
        <v>67</v>
      </c>
      <c r="B832" s="23" t="s">
        <v>223</v>
      </c>
      <c r="C832" s="23" t="s">
        <v>977</v>
      </c>
      <c r="D832" s="23" t="s">
        <v>68</v>
      </c>
      <c r="E832" s="23" t="s">
        <v>2</v>
      </c>
      <c r="F832" s="44"/>
      <c r="G832" s="24">
        <f>SUM(G833)</f>
        <v>180821.49</v>
      </c>
      <c r="H832" s="24">
        <f t="shared" ref="H832:AB832" si="600">SUM(H833)</f>
        <v>0</v>
      </c>
      <c r="I832" s="24">
        <f t="shared" si="600"/>
        <v>180821.49</v>
      </c>
      <c r="J832" s="24">
        <f t="shared" si="600"/>
        <v>0</v>
      </c>
      <c r="K832" s="24">
        <f t="shared" si="600"/>
        <v>0</v>
      </c>
      <c r="L832" s="24">
        <f t="shared" si="600"/>
        <v>175711.47</v>
      </c>
      <c r="M832" s="24">
        <f t="shared" si="600"/>
        <v>0</v>
      </c>
      <c r="N832" s="24">
        <f t="shared" si="600"/>
        <v>175711.47</v>
      </c>
      <c r="O832" s="24">
        <f t="shared" si="600"/>
        <v>0</v>
      </c>
      <c r="P832" s="24">
        <f t="shared" si="600"/>
        <v>0</v>
      </c>
      <c r="Q832" s="24">
        <f t="shared" si="600"/>
        <v>0</v>
      </c>
      <c r="R832" s="24">
        <f t="shared" si="600"/>
        <v>0</v>
      </c>
      <c r="S832" s="24">
        <f t="shared" si="600"/>
        <v>0</v>
      </c>
      <c r="T832" s="24">
        <f t="shared" si="600"/>
        <v>0</v>
      </c>
      <c r="U832" s="24">
        <f t="shared" si="600"/>
        <v>0</v>
      </c>
      <c r="V832" s="24">
        <f t="shared" si="600"/>
        <v>0</v>
      </c>
      <c r="W832" s="24">
        <f t="shared" si="600"/>
        <v>0</v>
      </c>
      <c r="X832" s="24">
        <f t="shared" si="600"/>
        <v>0</v>
      </c>
      <c r="Y832" s="24">
        <f t="shared" si="600"/>
        <v>0</v>
      </c>
      <c r="Z832" s="24">
        <f t="shared" si="600"/>
        <v>0</v>
      </c>
      <c r="AA832" s="24">
        <f t="shared" si="600"/>
        <v>0</v>
      </c>
      <c r="AB832" s="24">
        <f t="shared" si="600"/>
        <v>0</v>
      </c>
    </row>
    <row r="833" spans="1:28" s="4" customFormat="1" outlineLevel="1">
      <c r="A833" s="2" t="s">
        <v>13</v>
      </c>
      <c r="B833" s="23" t="s">
        <v>223</v>
      </c>
      <c r="C833" s="23" t="s">
        <v>977</v>
      </c>
      <c r="D833" s="23" t="s">
        <v>68</v>
      </c>
      <c r="E833" s="23" t="s">
        <v>14</v>
      </c>
      <c r="F833" s="23" t="s">
        <v>979</v>
      </c>
      <c r="G833" s="24">
        <f>SUM(I833:K833)-H833</f>
        <v>180821.49</v>
      </c>
      <c r="H833" s="24"/>
      <c r="I833" s="35">
        <v>180821.49</v>
      </c>
      <c r="J833" s="8">
        <f>SUM(Q833)</f>
        <v>0</v>
      </c>
      <c r="K833" s="9">
        <f>SUM(S833+U833+W833+Y833+AA833)</f>
        <v>0</v>
      </c>
      <c r="L833" s="28">
        <f>SUM(N833:P833)-M833</f>
        <v>175711.47</v>
      </c>
      <c r="M833" s="37"/>
      <c r="N833" s="36">
        <v>175711.47</v>
      </c>
      <c r="O833" s="8">
        <f>SUM(R833)</f>
        <v>0</v>
      </c>
      <c r="P833" s="9">
        <f>SUM(T833+V833+X833+Z833+AB833)</f>
        <v>0</v>
      </c>
      <c r="Q833" s="47"/>
      <c r="R833" s="47"/>
      <c r="S833" s="47"/>
      <c r="T833" s="47"/>
      <c r="U833" s="47"/>
      <c r="V833" s="47"/>
      <c r="W833" s="47"/>
      <c r="X833" s="47"/>
      <c r="Y833" s="47"/>
      <c r="Z833" s="47"/>
      <c r="AA833" s="47"/>
      <c r="AB833" s="47"/>
    </row>
    <row r="834" spans="1:28" s="4" customFormat="1" ht="78.75" outlineLevel="1">
      <c r="A834" s="2" t="s">
        <v>69</v>
      </c>
      <c r="B834" s="23" t="s">
        <v>223</v>
      </c>
      <c r="C834" s="23" t="s">
        <v>977</v>
      </c>
      <c r="D834" s="23" t="s">
        <v>70</v>
      </c>
      <c r="E834" s="23" t="s">
        <v>2</v>
      </c>
      <c r="F834" s="44"/>
      <c r="G834" s="24">
        <f>SUM(G835)</f>
        <v>54608.09</v>
      </c>
      <c r="H834" s="24">
        <f t="shared" ref="H834:AB834" si="601">SUM(H835)</f>
        <v>0</v>
      </c>
      <c r="I834" s="24">
        <f t="shared" si="601"/>
        <v>54608.09</v>
      </c>
      <c r="J834" s="24">
        <f t="shared" si="601"/>
        <v>0</v>
      </c>
      <c r="K834" s="24">
        <f t="shared" si="601"/>
        <v>0</v>
      </c>
      <c r="L834" s="24">
        <f t="shared" si="601"/>
        <v>53064.88</v>
      </c>
      <c r="M834" s="24">
        <f t="shared" si="601"/>
        <v>0</v>
      </c>
      <c r="N834" s="24">
        <f t="shared" si="601"/>
        <v>53064.88</v>
      </c>
      <c r="O834" s="24">
        <f t="shared" si="601"/>
        <v>0</v>
      </c>
      <c r="P834" s="24">
        <f t="shared" si="601"/>
        <v>0</v>
      </c>
      <c r="Q834" s="24">
        <f t="shared" si="601"/>
        <v>0</v>
      </c>
      <c r="R834" s="24">
        <f t="shared" si="601"/>
        <v>0</v>
      </c>
      <c r="S834" s="24">
        <f t="shared" si="601"/>
        <v>0</v>
      </c>
      <c r="T834" s="24">
        <f t="shared" si="601"/>
        <v>0</v>
      </c>
      <c r="U834" s="24">
        <f t="shared" si="601"/>
        <v>0</v>
      </c>
      <c r="V834" s="24">
        <f t="shared" si="601"/>
        <v>0</v>
      </c>
      <c r="W834" s="24">
        <f t="shared" si="601"/>
        <v>0</v>
      </c>
      <c r="X834" s="24">
        <f t="shared" si="601"/>
        <v>0</v>
      </c>
      <c r="Y834" s="24">
        <f t="shared" si="601"/>
        <v>0</v>
      </c>
      <c r="Z834" s="24">
        <f t="shared" si="601"/>
        <v>0</v>
      </c>
      <c r="AA834" s="24">
        <f t="shared" si="601"/>
        <v>0</v>
      </c>
      <c r="AB834" s="24">
        <f t="shared" si="601"/>
        <v>0</v>
      </c>
    </row>
    <row r="835" spans="1:28" s="4" customFormat="1" ht="31.5" outlineLevel="1">
      <c r="A835" s="2" t="s">
        <v>17</v>
      </c>
      <c r="B835" s="23" t="s">
        <v>223</v>
      </c>
      <c r="C835" s="23" t="s">
        <v>977</v>
      </c>
      <c r="D835" s="23" t="s">
        <v>70</v>
      </c>
      <c r="E835" s="23" t="s">
        <v>18</v>
      </c>
      <c r="F835" s="23" t="s">
        <v>979</v>
      </c>
      <c r="G835" s="24">
        <f>SUM(I835:K835)-H835</f>
        <v>54608.09</v>
      </c>
      <c r="H835" s="24"/>
      <c r="I835" s="35">
        <v>54608.09</v>
      </c>
      <c r="J835" s="8">
        <f>SUM(Q835)</f>
        <v>0</v>
      </c>
      <c r="K835" s="9">
        <f>SUM(S835+U835+W835+Y835+AA835)</f>
        <v>0</v>
      </c>
      <c r="L835" s="28">
        <f>SUM(N835:P835)-M835</f>
        <v>53064.88</v>
      </c>
      <c r="M835" s="37"/>
      <c r="N835" s="36">
        <v>53064.88</v>
      </c>
      <c r="O835" s="8">
        <f>SUM(R835)</f>
        <v>0</v>
      </c>
      <c r="P835" s="9">
        <f>SUM(T835+V835+X835+Z835+AB835)</f>
        <v>0</v>
      </c>
      <c r="Q835" s="47"/>
      <c r="R835" s="47"/>
      <c r="S835" s="47"/>
      <c r="T835" s="47"/>
      <c r="U835" s="47"/>
      <c r="V835" s="47"/>
      <c r="W835" s="47"/>
      <c r="X835" s="47"/>
      <c r="Y835" s="47"/>
      <c r="Z835" s="47"/>
      <c r="AA835" s="47"/>
      <c r="AB835" s="47"/>
    </row>
    <row r="836" spans="1:28" s="4" customFormat="1" ht="63" outlineLevel="1">
      <c r="A836" s="2" t="s">
        <v>225</v>
      </c>
      <c r="B836" s="23" t="s">
        <v>223</v>
      </c>
      <c r="C836" s="23" t="s">
        <v>977</v>
      </c>
      <c r="D836" s="23" t="s">
        <v>226</v>
      </c>
      <c r="E836" s="23" t="s">
        <v>2</v>
      </c>
      <c r="F836" s="44"/>
      <c r="G836" s="24">
        <f>SUM(G837)</f>
        <v>155170.42000000001</v>
      </c>
      <c r="H836" s="24">
        <f t="shared" ref="H836:AB837" si="602">SUM(H837)</f>
        <v>0</v>
      </c>
      <c r="I836" s="24">
        <f t="shared" si="602"/>
        <v>155170.42000000001</v>
      </c>
      <c r="J836" s="24">
        <f t="shared" si="602"/>
        <v>0</v>
      </c>
      <c r="K836" s="24">
        <f t="shared" si="602"/>
        <v>0</v>
      </c>
      <c r="L836" s="24">
        <f t="shared" si="602"/>
        <v>155170.42000000001</v>
      </c>
      <c r="M836" s="24">
        <f t="shared" si="602"/>
        <v>0</v>
      </c>
      <c r="N836" s="24">
        <f t="shared" si="602"/>
        <v>155170.42000000001</v>
      </c>
      <c r="O836" s="24">
        <f t="shared" si="602"/>
        <v>0</v>
      </c>
      <c r="P836" s="24">
        <f t="shared" si="602"/>
        <v>0</v>
      </c>
      <c r="Q836" s="24">
        <f t="shared" si="602"/>
        <v>0</v>
      </c>
      <c r="R836" s="24">
        <f t="shared" si="602"/>
        <v>0</v>
      </c>
      <c r="S836" s="24">
        <f t="shared" si="602"/>
        <v>0</v>
      </c>
      <c r="T836" s="24">
        <f t="shared" si="602"/>
        <v>0</v>
      </c>
      <c r="U836" s="24">
        <f t="shared" si="602"/>
        <v>0</v>
      </c>
      <c r="V836" s="24">
        <f t="shared" si="602"/>
        <v>0</v>
      </c>
      <c r="W836" s="24">
        <f t="shared" si="602"/>
        <v>0</v>
      </c>
      <c r="X836" s="24">
        <f t="shared" si="602"/>
        <v>0</v>
      </c>
      <c r="Y836" s="24">
        <f t="shared" si="602"/>
        <v>0</v>
      </c>
      <c r="Z836" s="24">
        <f t="shared" si="602"/>
        <v>0</v>
      </c>
      <c r="AA836" s="24">
        <f t="shared" si="602"/>
        <v>0</v>
      </c>
      <c r="AB836" s="24">
        <f t="shared" si="602"/>
        <v>0</v>
      </c>
    </row>
    <row r="837" spans="1:28" s="4" customFormat="1" ht="31.5" outlineLevel="1">
      <c r="A837" s="2" t="s">
        <v>227</v>
      </c>
      <c r="B837" s="23" t="s">
        <v>223</v>
      </c>
      <c r="C837" s="48" t="s">
        <v>977</v>
      </c>
      <c r="D837" s="23" t="s">
        <v>228</v>
      </c>
      <c r="E837" s="23" t="s">
        <v>2</v>
      </c>
      <c r="F837" s="44"/>
      <c r="G837" s="24">
        <f>SUM(G838)</f>
        <v>155170.42000000001</v>
      </c>
      <c r="H837" s="24">
        <f t="shared" si="602"/>
        <v>0</v>
      </c>
      <c r="I837" s="24">
        <f t="shared" si="602"/>
        <v>155170.42000000001</v>
      </c>
      <c r="J837" s="24">
        <f t="shared" si="602"/>
        <v>0</v>
      </c>
      <c r="K837" s="24">
        <f t="shared" si="602"/>
        <v>0</v>
      </c>
      <c r="L837" s="24">
        <f t="shared" si="602"/>
        <v>155170.42000000001</v>
      </c>
      <c r="M837" s="24">
        <f t="shared" si="602"/>
        <v>0</v>
      </c>
      <c r="N837" s="24">
        <f t="shared" si="602"/>
        <v>155170.42000000001</v>
      </c>
      <c r="O837" s="24">
        <f t="shared" si="602"/>
        <v>0</v>
      </c>
      <c r="P837" s="24">
        <f t="shared" si="602"/>
        <v>0</v>
      </c>
      <c r="Q837" s="24">
        <f t="shared" si="602"/>
        <v>0</v>
      </c>
      <c r="R837" s="24">
        <f t="shared" si="602"/>
        <v>0</v>
      </c>
      <c r="S837" s="24">
        <f t="shared" si="602"/>
        <v>0</v>
      </c>
      <c r="T837" s="24">
        <f t="shared" si="602"/>
        <v>0</v>
      </c>
      <c r="U837" s="24">
        <f t="shared" si="602"/>
        <v>0</v>
      </c>
      <c r="V837" s="24">
        <f t="shared" si="602"/>
        <v>0</v>
      </c>
      <c r="W837" s="24">
        <f t="shared" si="602"/>
        <v>0</v>
      </c>
      <c r="X837" s="24">
        <f t="shared" si="602"/>
        <v>0</v>
      </c>
      <c r="Y837" s="24">
        <f t="shared" si="602"/>
        <v>0</v>
      </c>
      <c r="Z837" s="24">
        <f t="shared" si="602"/>
        <v>0</v>
      </c>
      <c r="AA837" s="24">
        <f t="shared" si="602"/>
        <v>0</v>
      </c>
      <c r="AB837" s="24">
        <f t="shared" si="602"/>
        <v>0</v>
      </c>
    </row>
    <row r="838" spans="1:28" s="4" customFormat="1" ht="63" outlineLevel="1">
      <c r="A838" s="2" t="s">
        <v>229</v>
      </c>
      <c r="B838" s="23" t="s">
        <v>223</v>
      </c>
      <c r="C838" s="48" t="s">
        <v>977</v>
      </c>
      <c r="D838" s="23" t="s">
        <v>228</v>
      </c>
      <c r="E838" s="23" t="s">
        <v>230</v>
      </c>
      <c r="F838" s="23" t="s">
        <v>979</v>
      </c>
      <c r="G838" s="219">
        <f>SUM(I838:K838)-H838</f>
        <v>155170.42000000001</v>
      </c>
      <c r="H838" s="219"/>
      <c r="I838" s="220">
        <v>155170.42000000001</v>
      </c>
      <c r="J838" s="221">
        <f>SUM(Q838)</f>
        <v>0</v>
      </c>
      <c r="K838" s="222">
        <f>SUM(S838+U838+W838+Y838+AA838)</f>
        <v>0</v>
      </c>
      <c r="L838" s="77">
        <f>SUM(N838:P838)-M838</f>
        <v>155170.42000000001</v>
      </c>
      <c r="M838" s="224"/>
      <c r="N838" s="223">
        <v>155170.42000000001</v>
      </c>
      <c r="O838" s="221">
        <f>SUM(R838)</f>
        <v>0</v>
      </c>
      <c r="P838" s="222">
        <f>SUM(T838+V838+X838+Z838+AB838)</f>
        <v>0</v>
      </c>
      <c r="Q838" s="47"/>
      <c r="R838" s="47"/>
      <c r="S838" s="47"/>
      <c r="T838" s="47"/>
      <c r="U838" s="47"/>
      <c r="V838" s="47"/>
      <c r="W838" s="47"/>
      <c r="X838" s="47"/>
      <c r="Y838" s="47"/>
      <c r="Z838" s="47"/>
      <c r="AA838" s="47"/>
      <c r="AB838" s="47"/>
    </row>
    <row r="839" spans="1:28" s="4" customFormat="1" outlineLevel="1">
      <c r="A839" s="217" t="s">
        <v>804</v>
      </c>
      <c r="B839" s="91"/>
      <c r="C839" s="91"/>
      <c r="D839" s="91"/>
      <c r="E839" s="91"/>
      <c r="F839" s="44"/>
      <c r="G839" s="219">
        <f t="shared" ref="G839:G841" si="603">SUM(I839:K839)-H839</f>
        <v>390600</v>
      </c>
      <c r="H839" s="219"/>
      <c r="I839" s="220">
        <v>390600</v>
      </c>
      <c r="J839" s="221">
        <f t="shared" ref="J839:J841" si="604">SUM(Q839)</f>
        <v>0</v>
      </c>
      <c r="K839" s="222">
        <f t="shared" ref="K839:K841" si="605">SUM(S839+U839+W839+Y839+AA839)</f>
        <v>0</v>
      </c>
      <c r="L839" s="77">
        <f t="shared" ref="L839:L841" si="606">SUM(N839:P839)-M839</f>
        <v>383946.77</v>
      </c>
      <c r="M839" s="224"/>
      <c r="N839" s="223">
        <v>383946.77</v>
      </c>
      <c r="O839" s="221">
        <f t="shared" ref="O839:O841" si="607">SUM(R839)</f>
        <v>0</v>
      </c>
      <c r="P839" s="222">
        <f t="shared" ref="P839:P841" si="608">SUM(T839+V839+X839+Z839+AB839)</f>
        <v>0</v>
      </c>
      <c r="Q839" s="47"/>
      <c r="R839" s="47"/>
      <c r="S839" s="47"/>
      <c r="T839" s="47"/>
      <c r="U839" s="47"/>
      <c r="V839" s="47"/>
      <c r="W839" s="47"/>
      <c r="X839" s="47"/>
      <c r="Y839" s="47"/>
      <c r="Z839" s="47"/>
      <c r="AA839" s="47"/>
      <c r="AB839" s="47"/>
    </row>
    <row r="840" spans="1:28" s="4" customFormat="1" outlineLevel="1">
      <c r="A840" s="217" t="s">
        <v>805</v>
      </c>
      <c r="B840" s="91"/>
      <c r="C840" s="91"/>
      <c r="D840" s="91"/>
      <c r="E840" s="91"/>
      <c r="F840" s="44"/>
      <c r="G840" s="219">
        <f t="shared" si="603"/>
        <v>0</v>
      </c>
      <c r="H840" s="219"/>
      <c r="I840" s="220"/>
      <c r="J840" s="221">
        <f t="shared" si="604"/>
        <v>0</v>
      </c>
      <c r="K840" s="222">
        <f t="shared" si="605"/>
        <v>0</v>
      </c>
      <c r="L840" s="77">
        <f t="shared" si="606"/>
        <v>0</v>
      </c>
      <c r="M840" s="224"/>
      <c r="N840" s="223"/>
      <c r="O840" s="221">
        <f t="shared" si="607"/>
        <v>0</v>
      </c>
      <c r="P840" s="222">
        <f t="shared" si="608"/>
        <v>0</v>
      </c>
      <c r="Q840" s="47"/>
      <c r="R840" s="47"/>
      <c r="S840" s="47"/>
      <c r="T840" s="47"/>
      <c r="U840" s="47"/>
      <c r="V840" s="47"/>
      <c r="W840" s="47"/>
      <c r="X840" s="47"/>
      <c r="Y840" s="47"/>
      <c r="Z840" s="47"/>
      <c r="AA840" s="47"/>
      <c r="AB840" s="47"/>
    </row>
    <row r="841" spans="1:28" s="4" customFormat="1" outlineLevel="1">
      <c r="A841" s="217" t="s">
        <v>806</v>
      </c>
      <c r="B841" s="91"/>
      <c r="C841" s="91"/>
      <c r="D841" s="91"/>
      <c r="E841" s="91"/>
      <c r="F841" s="44"/>
      <c r="G841" s="219">
        <f t="shared" si="603"/>
        <v>0</v>
      </c>
      <c r="H841" s="219"/>
      <c r="I841" s="220"/>
      <c r="J841" s="221">
        <f t="shared" si="604"/>
        <v>0</v>
      </c>
      <c r="K841" s="222">
        <f t="shared" si="605"/>
        <v>0</v>
      </c>
      <c r="L841" s="77">
        <f t="shared" si="606"/>
        <v>0</v>
      </c>
      <c r="M841" s="224"/>
      <c r="N841" s="223"/>
      <c r="O841" s="221">
        <f t="shared" si="607"/>
        <v>0</v>
      </c>
      <c r="P841" s="222">
        <f t="shared" si="608"/>
        <v>0</v>
      </c>
      <c r="Q841" s="47"/>
      <c r="R841" s="47"/>
      <c r="S841" s="47"/>
      <c r="T841" s="47"/>
      <c r="U841" s="47"/>
      <c r="V841" s="47"/>
      <c r="W841" s="47"/>
      <c r="X841" s="47"/>
      <c r="Y841" s="47"/>
      <c r="Z841" s="47"/>
      <c r="AA841" s="47"/>
      <c r="AB841" s="47"/>
    </row>
    <row r="842" spans="1:28" s="7" customFormat="1" ht="110.25" outlineLevel="2">
      <c r="A842" s="6" t="s">
        <v>224</v>
      </c>
      <c r="B842" s="48" t="s">
        <v>223</v>
      </c>
      <c r="C842" s="48" t="s">
        <v>981</v>
      </c>
      <c r="D842" s="48" t="s">
        <v>2</v>
      </c>
      <c r="E842" s="48" t="s">
        <v>2</v>
      </c>
      <c r="F842" s="48"/>
      <c r="G842" s="49">
        <f>SUM(G843+G848)</f>
        <v>1282302.1499999999</v>
      </c>
      <c r="H842" s="49">
        <f>SUM(H843+H848)</f>
        <v>0</v>
      </c>
      <c r="I842" s="50">
        <f>SUM(I843+I848)</f>
        <v>1282302.1499999999</v>
      </c>
      <c r="J842" s="50">
        <f t="shared" ref="J842:AB842" si="609">SUM(J843+J848)</f>
        <v>0</v>
      </c>
      <c r="K842" s="50">
        <f t="shared" si="609"/>
        <v>0</v>
      </c>
      <c r="L842" s="50">
        <f t="shared" si="609"/>
        <v>1263971.33</v>
      </c>
      <c r="M842" s="50">
        <f t="shared" si="609"/>
        <v>0</v>
      </c>
      <c r="N842" s="50">
        <f t="shared" si="609"/>
        <v>1263971.33</v>
      </c>
      <c r="O842" s="51">
        <f t="shared" si="609"/>
        <v>0</v>
      </c>
      <c r="P842" s="51">
        <f t="shared" si="609"/>
        <v>0</v>
      </c>
      <c r="Q842" s="51">
        <f t="shared" si="609"/>
        <v>0</v>
      </c>
      <c r="R842" s="51">
        <f t="shared" si="609"/>
        <v>0</v>
      </c>
      <c r="S842" s="51">
        <f t="shared" si="609"/>
        <v>0</v>
      </c>
      <c r="T842" s="51">
        <f t="shared" si="609"/>
        <v>0</v>
      </c>
      <c r="U842" s="51">
        <f t="shared" si="609"/>
        <v>0</v>
      </c>
      <c r="V842" s="51">
        <f t="shared" si="609"/>
        <v>0</v>
      </c>
      <c r="W842" s="51">
        <f t="shared" si="609"/>
        <v>0</v>
      </c>
      <c r="X842" s="51">
        <f t="shared" si="609"/>
        <v>0</v>
      </c>
      <c r="Y842" s="51">
        <f t="shared" si="609"/>
        <v>0</v>
      </c>
      <c r="Z842" s="51">
        <f t="shared" si="609"/>
        <v>0</v>
      </c>
      <c r="AA842" s="51">
        <f t="shared" si="609"/>
        <v>0</v>
      </c>
      <c r="AB842" s="51">
        <f t="shared" si="609"/>
        <v>0</v>
      </c>
    </row>
    <row r="843" spans="1:28" ht="110.25" outlineLevel="3">
      <c r="A843" s="2" t="s">
        <v>9</v>
      </c>
      <c r="B843" s="23" t="s">
        <v>223</v>
      </c>
      <c r="C843" s="23" t="s">
        <v>981</v>
      </c>
      <c r="D843" s="23" t="s">
        <v>10</v>
      </c>
      <c r="E843" s="23" t="s">
        <v>2</v>
      </c>
      <c r="F843" s="23"/>
      <c r="G843" s="24">
        <f>SUM(G844+G847)</f>
        <v>769381.35</v>
      </c>
      <c r="H843" s="24">
        <f>SUM(H844+H847)</f>
        <v>0</v>
      </c>
      <c r="I843" s="35">
        <f>SUM(I844+I847)</f>
        <v>769381.35</v>
      </c>
      <c r="J843" s="35">
        <f t="shared" ref="J843:AB843" si="610">SUM(J844+J847)</f>
        <v>0</v>
      </c>
      <c r="K843" s="35">
        <f t="shared" si="610"/>
        <v>0</v>
      </c>
      <c r="L843" s="35">
        <f t="shared" si="610"/>
        <v>751050.53</v>
      </c>
      <c r="M843" s="35">
        <f t="shared" si="610"/>
        <v>0</v>
      </c>
      <c r="N843" s="35">
        <f t="shared" si="610"/>
        <v>751050.53</v>
      </c>
      <c r="O843" s="28">
        <f t="shared" si="610"/>
        <v>0</v>
      </c>
      <c r="P843" s="28">
        <f t="shared" si="610"/>
        <v>0</v>
      </c>
      <c r="Q843" s="28">
        <f t="shared" si="610"/>
        <v>0</v>
      </c>
      <c r="R843" s="28">
        <f t="shared" si="610"/>
        <v>0</v>
      </c>
      <c r="S843" s="28">
        <f t="shared" si="610"/>
        <v>0</v>
      </c>
      <c r="T843" s="28">
        <f t="shared" si="610"/>
        <v>0</v>
      </c>
      <c r="U843" s="28">
        <f t="shared" si="610"/>
        <v>0</v>
      </c>
      <c r="V843" s="28">
        <f t="shared" si="610"/>
        <v>0</v>
      </c>
      <c r="W843" s="28">
        <f t="shared" si="610"/>
        <v>0</v>
      </c>
      <c r="X843" s="28">
        <f t="shared" si="610"/>
        <v>0</v>
      </c>
      <c r="Y843" s="28">
        <f t="shared" si="610"/>
        <v>0</v>
      </c>
      <c r="Z843" s="28">
        <f t="shared" si="610"/>
        <v>0</v>
      </c>
      <c r="AA843" s="28">
        <f t="shared" si="610"/>
        <v>0</v>
      </c>
      <c r="AB843" s="28">
        <f t="shared" si="610"/>
        <v>0</v>
      </c>
    </row>
    <row r="844" spans="1:28" ht="31.5" outlineLevel="4">
      <c r="A844" s="2" t="s">
        <v>67</v>
      </c>
      <c r="B844" s="23" t="s">
        <v>223</v>
      </c>
      <c r="C844" s="23" t="s">
        <v>981</v>
      </c>
      <c r="D844" s="23" t="s">
        <v>68</v>
      </c>
      <c r="E844" s="23" t="s">
        <v>2</v>
      </c>
      <c r="F844" s="23"/>
      <c r="G844" s="24">
        <f>SUM(G845)</f>
        <v>590922.72</v>
      </c>
      <c r="H844" s="24">
        <f>SUM(H845)</f>
        <v>0</v>
      </c>
      <c r="I844" s="35">
        <f>SUM(I845)</f>
        <v>590922.72</v>
      </c>
      <c r="J844" s="35">
        <f t="shared" ref="J844:AB844" si="611">SUM(J845)</f>
        <v>0</v>
      </c>
      <c r="K844" s="35">
        <f t="shared" si="611"/>
        <v>0</v>
      </c>
      <c r="L844" s="35">
        <f t="shared" si="611"/>
        <v>576843.87</v>
      </c>
      <c r="M844" s="35">
        <f t="shared" si="611"/>
        <v>0</v>
      </c>
      <c r="N844" s="35">
        <f t="shared" si="611"/>
        <v>576843.87</v>
      </c>
      <c r="O844" s="28">
        <f t="shared" si="611"/>
        <v>0</v>
      </c>
      <c r="P844" s="28">
        <f t="shared" si="611"/>
        <v>0</v>
      </c>
      <c r="Q844" s="28">
        <f t="shared" si="611"/>
        <v>0</v>
      </c>
      <c r="R844" s="28">
        <f t="shared" si="611"/>
        <v>0</v>
      </c>
      <c r="S844" s="28">
        <f t="shared" si="611"/>
        <v>0</v>
      </c>
      <c r="T844" s="28">
        <f t="shared" si="611"/>
        <v>0</v>
      </c>
      <c r="U844" s="28">
        <f t="shared" si="611"/>
        <v>0</v>
      </c>
      <c r="V844" s="28">
        <f t="shared" si="611"/>
        <v>0</v>
      </c>
      <c r="W844" s="28">
        <f t="shared" si="611"/>
        <v>0</v>
      </c>
      <c r="X844" s="28">
        <f t="shared" si="611"/>
        <v>0</v>
      </c>
      <c r="Y844" s="28">
        <f t="shared" si="611"/>
        <v>0</v>
      </c>
      <c r="Z844" s="28">
        <f t="shared" si="611"/>
        <v>0</v>
      </c>
      <c r="AA844" s="28">
        <f t="shared" si="611"/>
        <v>0</v>
      </c>
      <c r="AB844" s="28">
        <f t="shared" si="611"/>
        <v>0</v>
      </c>
    </row>
    <row r="845" spans="1:28" outlineLevel="5">
      <c r="A845" s="2" t="s">
        <v>13</v>
      </c>
      <c r="B845" s="23" t="s">
        <v>223</v>
      </c>
      <c r="C845" s="23" t="s">
        <v>981</v>
      </c>
      <c r="D845" s="23" t="s">
        <v>68</v>
      </c>
      <c r="E845" s="23" t="s">
        <v>14</v>
      </c>
      <c r="F845" s="23" t="s">
        <v>980</v>
      </c>
      <c r="G845" s="24">
        <f>SUM(I845:K845)-H845</f>
        <v>590922.72</v>
      </c>
      <c r="H845" s="24"/>
      <c r="I845" s="35">
        <v>590922.72</v>
      </c>
      <c r="J845" s="8">
        <f>SUM(Q845)</f>
        <v>0</v>
      </c>
      <c r="K845" s="9">
        <f>SUM(S845+U845+W845+Y845+AA845)</f>
        <v>0</v>
      </c>
      <c r="L845" s="28">
        <f>SUM(N845:P845)-M845</f>
        <v>576843.87</v>
      </c>
      <c r="M845" s="37"/>
      <c r="N845" s="36">
        <v>576843.87</v>
      </c>
      <c r="O845" s="8">
        <f>SUM(R845)</f>
        <v>0</v>
      </c>
      <c r="P845" s="9">
        <f>SUM(T845+V845+X845+Z845+AB845)</f>
        <v>0</v>
      </c>
      <c r="Q845" s="9"/>
      <c r="R845" s="9"/>
      <c r="S845" s="9"/>
      <c r="T845" s="9"/>
      <c r="U845" s="9"/>
      <c r="V845" s="9"/>
      <c r="W845" s="9"/>
      <c r="X845" s="9"/>
      <c r="Y845" s="9"/>
      <c r="Z845" s="9"/>
      <c r="AA845" s="9"/>
      <c r="AB845" s="9"/>
    </row>
    <row r="846" spans="1:28" ht="78.75" outlineLevel="4">
      <c r="A846" s="2" t="s">
        <v>69</v>
      </c>
      <c r="B846" s="23" t="s">
        <v>223</v>
      </c>
      <c r="C846" s="23" t="s">
        <v>981</v>
      </c>
      <c r="D846" s="23" t="s">
        <v>70</v>
      </c>
      <c r="E846" s="23" t="s">
        <v>2</v>
      </c>
      <c r="F846" s="23"/>
      <c r="G846" s="24">
        <f>SUM(G847)</f>
        <v>178458.63</v>
      </c>
      <c r="H846" s="24">
        <f>SUM(H847)</f>
        <v>0</v>
      </c>
      <c r="I846" s="35">
        <f>SUM(I847)</f>
        <v>178458.63</v>
      </c>
      <c r="J846" s="35">
        <f t="shared" ref="J846:AB846" si="612">SUM(J847)</f>
        <v>0</v>
      </c>
      <c r="K846" s="35">
        <f t="shared" si="612"/>
        <v>0</v>
      </c>
      <c r="L846" s="35">
        <f t="shared" si="612"/>
        <v>174206.66</v>
      </c>
      <c r="M846" s="35">
        <f t="shared" si="612"/>
        <v>0</v>
      </c>
      <c r="N846" s="35">
        <f t="shared" si="612"/>
        <v>174206.66</v>
      </c>
      <c r="O846" s="28">
        <f t="shared" si="612"/>
        <v>0</v>
      </c>
      <c r="P846" s="28">
        <f t="shared" si="612"/>
        <v>0</v>
      </c>
      <c r="Q846" s="28">
        <f t="shared" si="612"/>
        <v>0</v>
      </c>
      <c r="R846" s="28">
        <f t="shared" si="612"/>
        <v>0</v>
      </c>
      <c r="S846" s="28">
        <f t="shared" si="612"/>
        <v>0</v>
      </c>
      <c r="T846" s="28">
        <f t="shared" si="612"/>
        <v>0</v>
      </c>
      <c r="U846" s="28">
        <f t="shared" si="612"/>
        <v>0</v>
      </c>
      <c r="V846" s="28">
        <f t="shared" si="612"/>
        <v>0</v>
      </c>
      <c r="W846" s="28">
        <f t="shared" si="612"/>
        <v>0</v>
      </c>
      <c r="X846" s="28">
        <f t="shared" si="612"/>
        <v>0</v>
      </c>
      <c r="Y846" s="28">
        <f t="shared" si="612"/>
        <v>0</v>
      </c>
      <c r="Z846" s="28">
        <f t="shared" si="612"/>
        <v>0</v>
      </c>
      <c r="AA846" s="28">
        <f t="shared" si="612"/>
        <v>0</v>
      </c>
      <c r="AB846" s="28">
        <f t="shared" si="612"/>
        <v>0</v>
      </c>
    </row>
    <row r="847" spans="1:28" ht="31.5" outlineLevel="5">
      <c r="A847" s="2" t="s">
        <v>17</v>
      </c>
      <c r="B847" s="23" t="s">
        <v>223</v>
      </c>
      <c r="C847" s="23" t="s">
        <v>981</v>
      </c>
      <c r="D847" s="23" t="s">
        <v>70</v>
      </c>
      <c r="E847" s="23" t="s">
        <v>18</v>
      </c>
      <c r="F847" s="23" t="s">
        <v>980</v>
      </c>
      <c r="G847" s="24">
        <f>SUM(I847:K847)-H847</f>
        <v>178458.63</v>
      </c>
      <c r="H847" s="24"/>
      <c r="I847" s="35">
        <v>178458.63</v>
      </c>
      <c r="J847" s="8">
        <f>SUM(Q847)</f>
        <v>0</v>
      </c>
      <c r="K847" s="9">
        <f>SUM(S847+U847+W847+Y847+AA847)</f>
        <v>0</v>
      </c>
      <c r="L847" s="28">
        <f>SUM(N847:P847)-M847</f>
        <v>174206.66</v>
      </c>
      <c r="M847" s="37"/>
      <c r="N847" s="36">
        <v>174206.66</v>
      </c>
      <c r="O847" s="8">
        <f>SUM(R847)</f>
        <v>0</v>
      </c>
      <c r="P847" s="9">
        <f>SUM(T847+V847+X847+Z847+AB847)</f>
        <v>0</v>
      </c>
      <c r="Q847" s="9"/>
      <c r="R847" s="9"/>
      <c r="S847" s="9"/>
      <c r="T847" s="9"/>
      <c r="U847" s="9"/>
      <c r="V847" s="9"/>
      <c r="W847" s="9"/>
      <c r="X847" s="9"/>
      <c r="Y847" s="9"/>
      <c r="Z847" s="9"/>
      <c r="AA847" s="9"/>
      <c r="AB847" s="9"/>
    </row>
    <row r="848" spans="1:28" ht="63" outlineLevel="3">
      <c r="A848" s="2" t="s">
        <v>225</v>
      </c>
      <c r="B848" s="23" t="s">
        <v>223</v>
      </c>
      <c r="C848" s="23" t="s">
        <v>981</v>
      </c>
      <c r="D848" s="23" t="s">
        <v>226</v>
      </c>
      <c r="E848" s="23" t="s">
        <v>2</v>
      </c>
      <c r="F848" s="23"/>
      <c r="G848" s="24">
        <f t="shared" ref="G848:I849" si="613">SUM(G849)</f>
        <v>512920.8</v>
      </c>
      <c r="H848" s="24">
        <f t="shared" si="613"/>
        <v>0</v>
      </c>
      <c r="I848" s="35">
        <f t="shared" si="613"/>
        <v>512920.8</v>
      </c>
      <c r="J848" s="35">
        <f t="shared" ref="J848:S849" si="614">SUM(J849)</f>
        <v>0</v>
      </c>
      <c r="K848" s="35">
        <f t="shared" si="614"/>
        <v>0</v>
      </c>
      <c r="L848" s="35">
        <f t="shared" si="614"/>
        <v>512920.8</v>
      </c>
      <c r="M848" s="35">
        <f t="shared" si="614"/>
        <v>0</v>
      </c>
      <c r="N848" s="35">
        <f t="shared" si="614"/>
        <v>512920.8</v>
      </c>
      <c r="O848" s="28">
        <f t="shared" si="614"/>
        <v>0</v>
      </c>
      <c r="P848" s="28">
        <f t="shared" si="614"/>
        <v>0</v>
      </c>
      <c r="Q848" s="28">
        <f t="shared" si="614"/>
        <v>0</v>
      </c>
      <c r="R848" s="28">
        <f t="shared" si="614"/>
        <v>0</v>
      </c>
      <c r="S848" s="28">
        <f t="shared" si="614"/>
        <v>0</v>
      </c>
      <c r="T848" s="28">
        <f t="shared" ref="T848:AB849" si="615">SUM(T849)</f>
        <v>0</v>
      </c>
      <c r="U848" s="28">
        <f t="shared" si="615"/>
        <v>0</v>
      </c>
      <c r="V848" s="28">
        <f t="shared" si="615"/>
        <v>0</v>
      </c>
      <c r="W848" s="28">
        <f t="shared" si="615"/>
        <v>0</v>
      </c>
      <c r="X848" s="28">
        <f t="shared" si="615"/>
        <v>0</v>
      </c>
      <c r="Y848" s="28">
        <f t="shared" si="615"/>
        <v>0</v>
      </c>
      <c r="Z848" s="28">
        <f t="shared" si="615"/>
        <v>0</v>
      </c>
      <c r="AA848" s="28">
        <f t="shared" si="615"/>
        <v>0</v>
      </c>
      <c r="AB848" s="28">
        <f t="shared" si="615"/>
        <v>0</v>
      </c>
    </row>
    <row r="849" spans="1:28" ht="31.5" outlineLevel="4">
      <c r="A849" s="2" t="s">
        <v>227</v>
      </c>
      <c r="B849" s="23" t="s">
        <v>223</v>
      </c>
      <c r="C849" s="23" t="s">
        <v>981</v>
      </c>
      <c r="D849" s="23" t="s">
        <v>228</v>
      </c>
      <c r="E849" s="23" t="s">
        <v>2</v>
      </c>
      <c r="F849" s="23"/>
      <c r="G849" s="24">
        <f t="shared" si="613"/>
        <v>512920.8</v>
      </c>
      <c r="H849" s="24">
        <f t="shared" si="613"/>
        <v>0</v>
      </c>
      <c r="I849" s="35">
        <f t="shared" si="613"/>
        <v>512920.8</v>
      </c>
      <c r="J849" s="35">
        <f t="shared" si="614"/>
        <v>0</v>
      </c>
      <c r="K849" s="35">
        <f t="shared" si="614"/>
        <v>0</v>
      </c>
      <c r="L849" s="35">
        <f t="shared" si="614"/>
        <v>512920.8</v>
      </c>
      <c r="M849" s="35">
        <f t="shared" si="614"/>
        <v>0</v>
      </c>
      <c r="N849" s="35">
        <f t="shared" si="614"/>
        <v>512920.8</v>
      </c>
      <c r="O849" s="28">
        <f t="shared" si="614"/>
        <v>0</v>
      </c>
      <c r="P849" s="28">
        <f t="shared" si="614"/>
        <v>0</v>
      </c>
      <c r="Q849" s="28">
        <f t="shared" si="614"/>
        <v>0</v>
      </c>
      <c r="R849" s="28">
        <f t="shared" si="614"/>
        <v>0</v>
      </c>
      <c r="S849" s="28">
        <f t="shared" si="614"/>
        <v>0</v>
      </c>
      <c r="T849" s="28">
        <f t="shared" si="615"/>
        <v>0</v>
      </c>
      <c r="U849" s="28">
        <f t="shared" si="615"/>
        <v>0</v>
      </c>
      <c r="V849" s="28">
        <f t="shared" si="615"/>
        <v>0</v>
      </c>
      <c r="W849" s="28">
        <f t="shared" si="615"/>
        <v>0</v>
      </c>
      <c r="X849" s="28">
        <f t="shared" si="615"/>
        <v>0</v>
      </c>
      <c r="Y849" s="28">
        <f t="shared" si="615"/>
        <v>0</v>
      </c>
      <c r="Z849" s="28">
        <f t="shared" si="615"/>
        <v>0</v>
      </c>
      <c r="AA849" s="28">
        <f t="shared" si="615"/>
        <v>0</v>
      </c>
      <c r="AB849" s="28">
        <f t="shared" si="615"/>
        <v>0</v>
      </c>
    </row>
    <row r="850" spans="1:28" ht="63" outlineLevel="5">
      <c r="A850" s="2" t="s">
        <v>229</v>
      </c>
      <c r="B850" s="23" t="s">
        <v>223</v>
      </c>
      <c r="C850" s="23" t="s">
        <v>981</v>
      </c>
      <c r="D850" s="23" t="s">
        <v>228</v>
      </c>
      <c r="E850" s="23" t="s">
        <v>230</v>
      </c>
      <c r="F850" s="23" t="s">
        <v>980</v>
      </c>
      <c r="G850" s="24">
        <f>SUM(I850:K850)-H850</f>
        <v>512920.8</v>
      </c>
      <c r="H850" s="24"/>
      <c r="I850" s="35">
        <v>512920.8</v>
      </c>
      <c r="J850" s="8">
        <f>SUM(Q850)</f>
        <v>0</v>
      </c>
      <c r="K850" s="9">
        <f>SUM(S850+U850+W850+Y850+AA850)</f>
        <v>0</v>
      </c>
      <c r="L850" s="28">
        <f>SUM(N850:P850)-M850</f>
        <v>512920.8</v>
      </c>
      <c r="M850" s="37"/>
      <c r="N850" s="36">
        <v>512920.8</v>
      </c>
      <c r="O850" s="8">
        <f>SUM(R850)</f>
        <v>0</v>
      </c>
      <c r="P850" s="9">
        <f>SUM(T850+V850+X850+Z850+AB850)</f>
        <v>0</v>
      </c>
      <c r="Q850" s="9"/>
      <c r="R850" s="9"/>
      <c r="S850" s="9"/>
      <c r="T850" s="9"/>
      <c r="U850" s="9"/>
      <c r="V850" s="9"/>
      <c r="W850" s="9"/>
      <c r="X850" s="9"/>
      <c r="Y850" s="9"/>
      <c r="Z850" s="9"/>
      <c r="AA850" s="9"/>
      <c r="AB850" s="9"/>
    </row>
    <row r="851" spans="1:28" s="225" customFormat="1" outlineLevel="5">
      <c r="A851" s="217" t="s">
        <v>804</v>
      </c>
      <c r="B851" s="91"/>
      <c r="C851" s="91"/>
      <c r="D851" s="91"/>
      <c r="E851" s="91"/>
      <c r="F851" s="91"/>
      <c r="G851" s="219">
        <f t="shared" ref="G851:G853" si="616">SUM(I851:K851)-H851</f>
        <v>1045284.84</v>
      </c>
      <c r="H851" s="219"/>
      <c r="I851" s="220">
        <v>1045284.84</v>
      </c>
      <c r="J851" s="221">
        <f t="shared" ref="J851:J853" si="617">SUM(Q851)</f>
        <v>0</v>
      </c>
      <c r="K851" s="222">
        <f t="shared" ref="K851:K853" si="618">SUM(S851+U851+W851+Y851+AA851)</f>
        <v>0</v>
      </c>
      <c r="L851" s="77">
        <f t="shared" ref="L851:L853" si="619">SUM(N851:P851)-M851</f>
        <v>1030342.08</v>
      </c>
      <c r="M851" s="224"/>
      <c r="N851" s="223">
        <v>1030342.08</v>
      </c>
      <c r="O851" s="221">
        <f t="shared" ref="O851:O853" si="620">SUM(R851)</f>
        <v>0</v>
      </c>
      <c r="P851" s="222">
        <f t="shared" ref="P851:P853" si="621">SUM(T851+V851+X851+Z851+AB851)</f>
        <v>0</v>
      </c>
      <c r="Q851" s="222"/>
      <c r="R851" s="222"/>
      <c r="S851" s="222"/>
      <c r="T851" s="222"/>
      <c r="U851" s="222"/>
      <c r="V851" s="222"/>
      <c r="W851" s="222"/>
      <c r="X851" s="222"/>
      <c r="Y851" s="222"/>
      <c r="Z851" s="222"/>
      <c r="AA851" s="222"/>
      <c r="AB851" s="222"/>
    </row>
    <row r="852" spans="1:28" s="225" customFormat="1" outlineLevel="5">
      <c r="A852" s="217" t="s">
        <v>805</v>
      </c>
      <c r="B852" s="91"/>
      <c r="C852" s="91"/>
      <c r="D852" s="91"/>
      <c r="E852" s="91"/>
      <c r="F852" s="91"/>
      <c r="G852" s="219">
        <f t="shared" si="616"/>
        <v>237017.31</v>
      </c>
      <c r="H852" s="219"/>
      <c r="I852" s="220">
        <v>237017.31</v>
      </c>
      <c r="J852" s="221">
        <f t="shared" si="617"/>
        <v>0</v>
      </c>
      <c r="K852" s="222">
        <f t="shared" si="618"/>
        <v>0</v>
      </c>
      <c r="L852" s="77">
        <f t="shared" si="619"/>
        <v>233629.25</v>
      </c>
      <c r="M852" s="224"/>
      <c r="N852" s="223">
        <v>233629.25</v>
      </c>
      <c r="O852" s="221">
        <f t="shared" si="620"/>
        <v>0</v>
      </c>
      <c r="P852" s="222">
        <f t="shared" si="621"/>
        <v>0</v>
      </c>
      <c r="Q852" s="222"/>
      <c r="R852" s="222"/>
      <c r="S852" s="222"/>
      <c r="T852" s="222"/>
      <c r="U852" s="222"/>
      <c r="V852" s="222"/>
      <c r="W852" s="222"/>
      <c r="X852" s="222"/>
      <c r="Y852" s="222"/>
      <c r="Z852" s="222"/>
      <c r="AA852" s="222"/>
      <c r="AB852" s="222"/>
    </row>
    <row r="853" spans="1:28" s="225" customFormat="1" outlineLevel="5">
      <c r="A853" s="324" t="s">
        <v>806</v>
      </c>
      <c r="B853" s="326"/>
      <c r="C853" s="326"/>
      <c r="D853" s="326"/>
      <c r="E853" s="326"/>
      <c r="F853" s="326"/>
      <c r="G853" s="327">
        <f t="shared" si="616"/>
        <v>0</v>
      </c>
      <c r="H853" s="327"/>
      <c r="I853" s="231">
        <v>0</v>
      </c>
      <c r="J853" s="232">
        <f t="shared" si="617"/>
        <v>0</v>
      </c>
      <c r="K853" s="233">
        <f t="shared" si="618"/>
        <v>0</v>
      </c>
      <c r="L853" s="328">
        <f t="shared" si="619"/>
        <v>0</v>
      </c>
      <c r="M853" s="235"/>
      <c r="N853" s="223">
        <v>0</v>
      </c>
      <c r="O853" s="221">
        <f t="shared" si="620"/>
        <v>0</v>
      </c>
      <c r="P853" s="222">
        <f t="shared" si="621"/>
        <v>0</v>
      </c>
      <c r="Q853" s="222"/>
      <c r="R853" s="222"/>
      <c r="S853" s="222"/>
      <c r="T853" s="222"/>
      <c r="U853" s="222"/>
      <c r="V853" s="222"/>
      <c r="W853" s="222"/>
      <c r="X853" s="222"/>
      <c r="Y853" s="222"/>
      <c r="Z853" s="222"/>
      <c r="AA853" s="222"/>
      <c r="AB853" s="222"/>
    </row>
    <row r="854" spans="1:28" s="225" customFormat="1" ht="173.25" outlineLevel="5">
      <c r="A854" s="6" t="s">
        <v>248</v>
      </c>
      <c r="B854" s="48" t="s">
        <v>223</v>
      </c>
      <c r="C854" s="48" t="s">
        <v>982</v>
      </c>
      <c r="D854" s="48" t="s">
        <v>2</v>
      </c>
      <c r="E854" s="48" t="s">
        <v>2</v>
      </c>
      <c r="F854" s="241"/>
      <c r="G854" s="51">
        <f>SUM(G855+G860)</f>
        <v>9009840</v>
      </c>
      <c r="H854" s="51">
        <f t="shared" ref="H854:AB854" si="622">SUM(H855+H860)</f>
        <v>0</v>
      </c>
      <c r="I854" s="51">
        <f t="shared" si="622"/>
        <v>9009840</v>
      </c>
      <c r="J854" s="51">
        <f t="shared" si="622"/>
        <v>0</v>
      </c>
      <c r="K854" s="51">
        <f t="shared" si="622"/>
        <v>0</v>
      </c>
      <c r="L854" s="51">
        <f t="shared" si="622"/>
        <v>8986356.9199999999</v>
      </c>
      <c r="M854" s="51">
        <f t="shared" si="622"/>
        <v>0</v>
      </c>
      <c r="N854" s="51">
        <f t="shared" si="622"/>
        <v>8986356.9199999999</v>
      </c>
      <c r="O854" s="51">
        <f t="shared" si="622"/>
        <v>0</v>
      </c>
      <c r="P854" s="51">
        <f t="shared" si="622"/>
        <v>0</v>
      </c>
      <c r="Q854" s="51">
        <f t="shared" si="622"/>
        <v>0</v>
      </c>
      <c r="R854" s="51">
        <f t="shared" si="622"/>
        <v>0</v>
      </c>
      <c r="S854" s="51">
        <f t="shared" si="622"/>
        <v>0</v>
      </c>
      <c r="T854" s="51">
        <f t="shared" si="622"/>
        <v>0</v>
      </c>
      <c r="U854" s="51">
        <f t="shared" si="622"/>
        <v>0</v>
      </c>
      <c r="V854" s="51">
        <f t="shared" si="622"/>
        <v>0</v>
      </c>
      <c r="W854" s="51">
        <f t="shared" si="622"/>
        <v>0</v>
      </c>
      <c r="X854" s="51">
        <f t="shared" si="622"/>
        <v>0</v>
      </c>
      <c r="Y854" s="51">
        <f t="shared" si="622"/>
        <v>0</v>
      </c>
      <c r="Z854" s="51">
        <f t="shared" si="622"/>
        <v>0</v>
      </c>
      <c r="AA854" s="51">
        <f t="shared" si="622"/>
        <v>0</v>
      </c>
      <c r="AB854" s="51">
        <f t="shared" si="622"/>
        <v>0</v>
      </c>
    </row>
    <row r="855" spans="1:28" s="225" customFormat="1" ht="110.25" outlineLevel="5">
      <c r="A855" s="2" t="s">
        <v>9</v>
      </c>
      <c r="B855" s="23" t="s">
        <v>223</v>
      </c>
      <c r="C855" s="23" t="s">
        <v>982</v>
      </c>
      <c r="D855" s="23" t="s">
        <v>10</v>
      </c>
      <c r="E855" s="23" t="s">
        <v>2</v>
      </c>
      <c r="F855" s="241"/>
      <c r="G855" s="28">
        <f>SUM(G856+G858)</f>
        <v>3512843.08</v>
      </c>
      <c r="H855" s="28">
        <f t="shared" ref="H855:AB855" si="623">SUM(H856+H858)</f>
        <v>0</v>
      </c>
      <c r="I855" s="28">
        <f t="shared" si="623"/>
        <v>3512843.08</v>
      </c>
      <c r="J855" s="28">
        <f t="shared" si="623"/>
        <v>0</v>
      </c>
      <c r="K855" s="28">
        <f t="shared" si="623"/>
        <v>0</v>
      </c>
      <c r="L855" s="28">
        <f t="shared" si="623"/>
        <v>3489360</v>
      </c>
      <c r="M855" s="28">
        <f t="shared" si="623"/>
        <v>0</v>
      </c>
      <c r="N855" s="28">
        <f t="shared" si="623"/>
        <v>3489360</v>
      </c>
      <c r="O855" s="28">
        <f t="shared" si="623"/>
        <v>0</v>
      </c>
      <c r="P855" s="28">
        <f t="shared" si="623"/>
        <v>0</v>
      </c>
      <c r="Q855" s="28">
        <f t="shared" si="623"/>
        <v>0</v>
      </c>
      <c r="R855" s="28">
        <f t="shared" si="623"/>
        <v>0</v>
      </c>
      <c r="S855" s="28">
        <f t="shared" si="623"/>
        <v>0</v>
      </c>
      <c r="T855" s="28">
        <f t="shared" si="623"/>
        <v>0</v>
      </c>
      <c r="U855" s="28">
        <f t="shared" si="623"/>
        <v>0</v>
      </c>
      <c r="V855" s="28">
        <f t="shared" si="623"/>
        <v>0</v>
      </c>
      <c r="W855" s="28">
        <f t="shared" si="623"/>
        <v>0</v>
      </c>
      <c r="X855" s="28">
        <f t="shared" si="623"/>
        <v>0</v>
      </c>
      <c r="Y855" s="28">
        <f t="shared" si="623"/>
        <v>0</v>
      </c>
      <c r="Z855" s="28">
        <f t="shared" si="623"/>
        <v>0</v>
      </c>
      <c r="AA855" s="28">
        <f t="shared" si="623"/>
        <v>0</v>
      </c>
      <c r="AB855" s="28">
        <f t="shared" si="623"/>
        <v>0</v>
      </c>
    </row>
    <row r="856" spans="1:28" s="225" customFormat="1" ht="31.5" outlineLevel="5">
      <c r="A856" s="2" t="s">
        <v>67</v>
      </c>
      <c r="B856" s="23" t="s">
        <v>223</v>
      </c>
      <c r="C856" s="23" t="s">
        <v>982</v>
      </c>
      <c r="D856" s="23" t="s">
        <v>68</v>
      </c>
      <c r="E856" s="23" t="s">
        <v>2</v>
      </c>
      <c r="F856" s="241"/>
      <c r="G856" s="28">
        <f>SUM(G857)</f>
        <v>2698036.15</v>
      </c>
      <c r="H856" s="28">
        <f t="shared" ref="H856:AB856" si="624">SUM(H857)</f>
        <v>0</v>
      </c>
      <c r="I856" s="28">
        <f t="shared" si="624"/>
        <v>2698036.15</v>
      </c>
      <c r="J856" s="28">
        <f t="shared" si="624"/>
        <v>0</v>
      </c>
      <c r="K856" s="28">
        <f t="shared" si="624"/>
        <v>0</v>
      </c>
      <c r="L856" s="28">
        <f t="shared" si="624"/>
        <v>2680000</v>
      </c>
      <c r="M856" s="28">
        <f t="shared" si="624"/>
        <v>0</v>
      </c>
      <c r="N856" s="28">
        <f t="shared" si="624"/>
        <v>2680000</v>
      </c>
      <c r="O856" s="28">
        <f t="shared" si="624"/>
        <v>0</v>
      </c>
      <c r="P856" s="28">
        <f t="shared" si="624"/>
        <v>0</v>
      </c>
      <c r="Q856" s="28">
        <f t="shared" si="624"/>
        <v>0</v>
      </c>
      <c r="R856" s="28">
        <f t="shared" si="624"/>
        <v>0</v>
      </c>
      <c r="S856" s="28">
        <f t="shared" si="624"/>
        <v>0</v>
      </c>
      <c r="T856" s="28">
        <f t="shared" si="624"/>
        <v>0</v>
      </c>
      <c r="U856" s="28">
        <f t="shared" si="624"/>
        <v>0</v>
      </c>
      <c r="V856" s="28">
        <f t="shared" si="624"/>
        <v>0</v>
      </c>
      <c r="W856" s="28">
        <f t="shared" si="624"/>
        <v>0</v>
      </c>
      <c r="X856" s="28">
        <f t="shared" si="624"/>
        <v>0</v>
      </c>
      <c r="Y856" s="28">
        <f t="shared" si="624"/>
        <v>0</v>
      </c>
      <c r="Z856" s="28">
        <f t="shared" si="624"/>
        <v>0</v>
      </c>
      <c r="AA856" s="28">
        <f t="shared" si="624"/>
        <v>0</v>
      </c>
      <c r="AB856" s="28">
        <f t="shared" si="624"/>
        <v>0</v>
      </c>
    </row>
    <row r="857" spans="1:28" s="225" customFormat="1" outlineLevel="5">
      <c r="A857" s="2" t="s">
        <v>13</v>
      </c>
      <c r="B857" s="23" t="s">
        <v>223</v>
      </c>
      <c r="C857" s="23" t="s">
        <v>982</v>
      </c>
      <c r="D857" s="23" t="s">
        <v>68</v>
      </c>
      <c r="E857" s="23" t="s">
        <v>14</v>
      </c>
      <c r="F857" s="241" t="s">
        <v>983</v>
      </c>
      <c r="G857" s="24">
        <f>SUM(I857:K857)-H857</f>
        <v>2698036.15</v>
      </c>
      <c r="H857" s="24"/>
      <c r="I857" s="35">
        <v>2698036.15</v>
      </c>
      <c r="J857" s="8">
        <f>SUM(Q857)</f>
        <v>0</v>
      </c>
      <c r="K857" s="9">
        <f>SUM(S857+U857+W857+Y857+AA857)</f>
        <v>0</v>
      </c>
      <c r="L857" s="28">
        <f>SUM(N857:P857)-M857</f>
        <v>2680000</v>
      </c>
      <c r="M857" s="37"/>
      <c r="N857" s="36">
        <v>2680000</v>
      </c>
      <c r="O857" s="8">
        <f>SUM(R857)</f>
        <v>0</v>
      </c>
      <c r="P857" s="9">
        <f>SUM(T857+V857+X857+Z857+AB857)</f>
        <v>0</v>
      </c>
      <c r="Q857" s="222"/>
      <c r="R857" s="222"/>
      <c r="S857" s="222"/>
      <c r="T857" s="222"/>
      <c r="U857" s="222"/>
      <c r="V857" s="222"/>
      <c r="W857" s="222"/>
      <c r="X857" s="222"/>
      <c r="Y857" s="222"/>
      <c r="Z857" s="222"/>
      <c r="AA857" s="222"/>
      <c r="AB857" s="222"/>
    </row>
    <row r="858" spans="1:28" s="225" customFormat="1" ht="78.75" outlineLevel="5">
      <c r="A858" s="2" t="s">
        <v>69</v>
      </c>
      <c r="B858" s="23" t="s">
        <v>223</v>
      </c>
      <c r="C858" s="23" t="s">
        <v>982</v>
      </c>
      <c r="D858" s="23" t="s">
        <v>70</v>
      </c>
      <c r="E858" s="23" t="s">
        <v>2</v>
      </c>
      <c r="F858" s="241"/>
      <c r="G858" s="28">
        <f>SUM(G859)</f>
        <v>814806.93</v>
      </c>
      <c r="H858" s="28">
        <f t="shared" ref="H858:AB858" si="625">SUM(H859)</f>
        <v>0</v>
      </c>
      <c r="I858" s="28">
        <f t="shared" si="625"/>
        <v>814806.93</v>
      </c>
      <c r="J858" s="28">
        <f t="shared" si="625"/>
        <v>0</v>
      </c>
      <c r="K858" s="28">
        <f t="shared" si="625"/>
        <v>0</v>
      </c>
      <c r="L858" s="28">
        <f t="shared" si="625"/>
        <v>809360</v>
      </c>
      <c r="M858" s="28">
        <f t="shared" si="625"/>
        <v>0</v>
      </c>
      <c r="N858" s="28">
        <f t="shared" si="625"/>
        <v>809360</v>
      </c>
      <c r="O858" s="28">
        <f t="shared" si="625"/>
        <v>0</v>
      </c>
      <c r="P858" s="28">
        <f t="shared" si="625"/>
        <v>0</v>
      </c>
      <c r="Q858" s="28">
        <f t="shared" si="625"/>
        <v>0</v>
      </c>
      <c r="R858" s="28">
        <f t="shared" si="625"/>
        <v>0</v>
      </c>
      <c r="S858" s="28">
        <f t="shared" si="625"/>
        <v>0</v>
      </c>
      <c r="T858" s="28">
        <f t="shared" si="625"/>
        <v>0</v>
      </c>
      <c r="U858" s="28">
        <f t="shared" si="625"/>
        <v>0</v>
      </c>
      <c r="V858" s="28">
        <f t="shared" si="625"/>
        <v>0</v>
      </c>
      <c r="W858" s="28">
        <f t="shared" si="625"/>
        <v>0</v>
      </c>
      <c r="X858" s="28">
        <f t="shared" si="625"/>
        <v>0</v>
      </c>
      <c r="Y858" s="28">
        <f t="shared" si="625"/>
        <v>0</v>
      </c>
      <c r="Z858" s="28">
        <f t="shared" si="625"/>
        <v>0</v>
      </c>
      <c r="AA858" s="28">
        <f t="shared" si="625"/>
        <v>0</v>
      </c>
      <c r="AB858" s="28">
        <f t="shared" si="625"/>
        <v>0</v>
      </c>
    </row>
    <row r="859" spans="1:28" s="225" customFormat="1" ht="31.5" outlineLevel="5">
      <c r="A859" s="2" t="s">
        <v>17</v>
      </c>
      <c r="B859" s="23" t="s">
        <v>223</v>
      </c>
      <c r="C859" s="23" t="s">
        <v>982</v>
      </c>
      <c r="D859" s="23" t="s">
        <v>70</v>
      </c>
      <c r="E859" s="23" t="s">
        <v>18</v>
      </c>
      <c r="F859" s="241" t="s">
        <v>983</v>
      </c>
      <c r="G859" s="24">
        <f>SUM(I859:K859)-H859</f>
        <v>814806.93</v>
      </c>
      <c r="H859" s="24"/>
      <c r="I859" s="35">
        <v>814806.93</v>
      </c>
      <c r="J859" s="8">
        <f>SUM(Q859)</f>
        <v>0</v>
      </c>
      <c r="K859" s="9">
        <f>SUM(S859+U859+W859+Y859+AA859)</f>
        <v>0</v>
      </c>
      <c r="L859" s="28">
        <f>SUM(N859:P859)-M859</f>
        <v>809360</v>
      </c>
      <c r="M859" s="37"/>
      <c r="N859" s="36">
        <v>809360</v>
      </c>
      <c r="O859" s="8">
        <f>SUM(R859)</f>
        <v>0</v>
      </c>
      <c r="P859" s="9">
        <f>SUM(T859+V859+X859+Z859+AB859)</f>
        <v>0</v>
      </c>
      <c r="Q859" s="222"/>
      <c r="R859" s="222"/>
      <c r="S859" s="222"/>
      <c r="T859" s="222"/>
      <c r="U859" s="222"/>
      <c r="V859" s="222"/>
      <c r="W859" s="222"/>
      <c r="X859" s="222"/>
      <c r="Y859" s="222"/>
      <c r="Z859" s="222"/>
      <c r="AA859" s="222"/>
      <c r="AB859" s="222"/>
    </row>
    <row r="860" spans="1:28" s="225" customFormat="1" ht="63" outlineLevel="5">
      <c r="A860" s="2" t="s">
        <v>225</v>
      </c>
      <c r="B860" s="23" t="s">
        <v>223</v>
      </c>
      <c r="C860" s="23" t="s">
        <v>982</v>
      </c>
      <c r="D860" s="23" t="s">
        <v>226</v>
      </c>
      <c r="E860" s="23" t="s">
        <v>2</v>
      </c>
      <c r="F860" s="241"/>
      <c r="G860" s="28">
        <f>SUM(G861)</f>
        <v>5496996.9199999999</v>
      </c>
      <c r="H860" s="28">
        <f t="shared" ref="H860:AB861" si="626">SUM(H861)</f>
        <v>0</v>
      </c>
      <c r="I860" s="28">
        <f t="shared" si="626"/>
        <v>5496996.9199999999</v>
      </c>
      <c r="J860" s="28">
        <f t="shared" si="626"/>
        <v>0</v>
      </c>
      <c r="K860" s="28">
        <f t="shared" si="626"/>
        <v>0</v>
      </c>
      <c r="L860" s="28">
        <f t="shared" si="626"/>
        <v>5496996.9199999999</v>
      </c>
      <c r="M860" s="28">
        <f t="shared" si="626"/>
        <v>0</v>
      </c>
      <c r="N860" s="28">
        <f t="shared" si="626"/>
        <v>5496996.9199999999</v>
      </c>
      <c r="O860" s="28">
        <f t="shared" si="626"/>
        <v>0</v>
      </c>
      <c r="P860" s="28">
        <f t="shared" si="626"/>
        <v>0</v>
      </c>
      <c r="Q860" s="28">
        <f t="shared" si="626"/>
        <v>0</v>
      </c>
      <c r="R860" s="28">
        <f t="shared" si="626"/>
        <v>0</v>
      </c>
      <c r="S860" s="28">
        <f t="shared" si="626"/>
        <v>0</v>
      </c>
      <c r="T860" s="28">
        <f t="shared" si="626"/>
        <v>0</v>
      </c>
      <c r="U860" s="28">
        <f t="shared" si="626"/>
        <v>0</v>
      </c>
      <c r="V860" s="28">
        <f t="shared" si="626"/>
        <v>0</v>
      </c>
      <c r="W860" s="28">
        <f t="shared" si="626"/>
        <v>0</v>
      </c>
      <c r="X860" s="28">
        <f t="shared" si="626"/>
        <v>0</v>
      </c>
      <c r="Y860" s="28">
        <f t="shared" si="626"/>
        <v>0</v>
      </c>
      <c r="Z860" s="28">
        <f t="shared" si="626"/>
        <v>0</v>
      </c>
      <c r="AA860" s="28">
        <f t="shared" si="626"/>
        <v>0</v>
      </c>
      <c r="AB860" s="28">
        <f t="shared" si="626"/>
        <v>0</v>
      </c>
    </row>
    <row r="861" spans="1:28" s="225" customFormat="1" ht="31.5" outlineLevel="5">
      <c r="A861" s="2" t="s">
        <v>227</v>
      </c>
      <c r="B861" s="23" t="s">
        <v>223</v>
      </c>
      <c r="C861" s="23" t="s">
        <v>982</v>
      </c>
      <c r="D861" s="23" t="s">
        <v>228</v>
      </c>
      <c r="E861" s="23" t="s">
        <v>2</v>
      </c>
      <c r="F861" s="241"/>
      <c r="G861" s="28">
        <f>SUM(G862)</f>
        <v>5496996.9199999999</v>
      </c>
      <c r="H861" s="28">
        <f t="shared" si="626"/>
        <v>0</v>
      </c>
      <c r="I861" s="28">
        <f t="shared" si="626"/>
        <v>5496996.9199999999</v>
      </c>
      <c r="J861" s="28">
        <f t="shared" si="626"/>
        <v>0</v>
      </c>
      <c r="K861" s="28">
        <f t="shared" si="626"/>
        <v>0</v>
      </c>
      <c r="L861" s="28">
        <f t="shared" si="626"/>
        <v>5496996.9199999999</v>
      </c>
      <c r="M861" s="28">
        <f t="shared" si="626"/>
        <v>0</v>
      </c>
      <c r="N861" s="28">
        <f t="shared" si="626"/>
        <v>5496996.9199999999</v>
      </c>
      <c r="O861" s="28">
        <f t="shared" si="626"/>
        <v>0</v>
      </c>
      <c r="P861" s="28">
        <f t="shared" si="626"/>
        <v>0</v>
      </c>
      <c r="Q861" s="28">
        <f t="shared" si="626"/>
        <v>0</v>
      </c>
      <c r="R861" s="28">
        <f t="shared" si="626"/>
        <v>0</v>
      </c>
      <c r="S861" s="28">
        <f t="shared" si="626"/>
        <v>0</v>
      </c>
      <c r="T861" s="28">
        <f t="shared" si="626"/>
        <v>0</v>
      </c>
      <c r="U861" s="28">
        <f t="shared" si="626"/>
        <v>0</v>
      </c>
      <c r="V861" s="28">
        <f t="shared" si="626"/>
        <v>0</v>
      </c>
      <c r="W861" s="28">
        <f t="shared" si="626"/>
        <v>0</v>
      </c>
      <c r="X861" s="28">
        <f t="shared" si="626"/>
        <v>0</v>
      </c>
      <c r="Y861" s="28">
        <f t="shared" si="626"/>
        <v>0</v>
      </c>
      <c r="Z861" s="28">
        <f t="shared" si="626"/>
        <v>0</v>
      </c>
      <c r="AA861" s="28">
        <f t="shared" si="626"/>
        <v>0</v>
      </c>
      <c r="AB861" s="28">
        <f t="shared" si="626"/>
        <v>0</v>
      </c>
    </row>
    <row r="862" spans="1:28" s="225" customFormat="1" ht="63" outlineLevel="5">
      <c r="A862" s="2" t="s">
        <v>229</v>
      </c>
      <c r="B862" s="23" t="s">
        <v>223</v>
      </c>
      <c r="C862" s="23" t="s">
        <v>982</v>
      </c>
      <c r="D862" s="23" t="s">
        <v>228</v>
      </c>
      <c r="E862" s="23" t="s">
        <v>230</v>
      </c>
      <c r="F862" s="241" t="s">
        <v>983</v>
      </c>
      <c r="G862" s="24">
        <f>SUM(I862:K862)-H862</f>
        <v>5496996.9199999999</v>
      </c>
      <c r="H862" s="24"/>
      <c r="I862" s="35">
        <v>5496996.9199999999</v>
      </c>
      <c r="J862" s="8">
        <f>SUM(Q862)</f>
        <v>0</v>
      </c>
      <c r="K862" s="9">
        <f>SUM(S862+U862+W862+Y862+AA862)</f>
        <v>0</v>
      </c>
      <c r="L862" s="28">
        <f>SUM(N862:P862)-M862</f>
        <v>5496996.9199999999</v>
      </c>
      <c r="M862" s="37"/>
      <c r="N862" s="36">
        <v>5496996.9199999999</v>
      </c>
      <c r="O862" s="8">
        <f>SUM(R862)</f>
        <v>0</v>
      </c>
      <c r="P862" s="9">
        <f>SUM(T862+V862+X862+Z862+AB862)</f>
        <v>0</v>
      </c>
      <c r="Q862" s="222"/>
      <c r="R862" s="222"/>
      <c r="S862" s="222"/>
      <c r="T862" s="222"/>
      <c r="U862" s="222"/>
      <c r="V862" s="222"/>
      <c r="W862" s="222"/>
      <c r="X862" s="222"/>
      <c r="Y862" s="222"/>
      <c r="Z862" s="222"/>
      <c r="AA862" s="222"/>
      <c r="AB862" s="222"/>
    </row>
    <row r="863" spans="1:28" s="225" customFormat="1" outlineLevel="5">
      <c r="A863" s="217" t="s">
        <v>804</v>
      </c>
      <c r="B863" s="91"/>
      <c r="C863" s="91"/>
      <c r="D863" s="91"/>
      <c r="E863" s="91"/>
      <c r="F863" s="91"/>
      <c r="G863" s="219">
        <f t="shared" ref="G863:G865" si="627">SUM(I863:K863)-H863</f>
        <v>9009840</v>
      </c>
      <c r="H863" s="219"/>
      <c r="I863" s="220">
        <v>9009840</v>
      </c>
      <c r="J863" s="221">
        <f t="shared" ref="J863:J865" si="628">SUM(Q863)</f>
        <v>0</v>
      </c>
      <c r="K863" s="222">
        <f t="shared" ref="K863:K865" si="629">SUM(S863+U863+W863+Y863+AA863)</f>
        <v>0</v>
      </c>
      <c r="L863" s="77">
        <f t="shared" ref="L863:L865" si="630">SUM(N863:P863)-M863</f>
        <v>8986356.9199999999</v>
      </c>
      <c r="M863" s="224"/>
      <c r="N863" s="223">
        <v>8986356.9199999999</v>
      </c>
      <c r="O863" s="221">
        <f t="shared" ref="O863:O865" si="631">SUM(R863)</f>
        <v>0</v>
      </c>
      <c r="P863" s="222">
        <f t="shared" ref="P863:P865" si="632">SUM(T863+V863+X863+Z863+AB863)</f>
        <v>0</v>
      </c>
      <c r="Q863" s="222"/>
      <c r="R863" s="222"/>
      <c r="S863" s="222"/>
      <c r="T863" s="222"/>
      <c r="U863" s="222"/>
      <c r="V863" s="222"/>
      <c r="W863" s="222"/>
      <c r="X863" s="222"/>
      <c r="Y863" s="222"/>
      <c r="Z863" s="222"/>
      <c r="AA863" s="222"/>
      <c r="AB863" s="222"/>
    </row>
    <row r="864" spans="1:28" s="225" customFormat="1" outlineLevel="5">
      <c r="A864" s="217" t="s">
        <v>805</v>
      </c>
      <c r="B864" s="91"/>
      <c r="C864" s="91"/>
      <c r="D864" s="91"/>
      <c r="E864" s="91"/>
      <c r="F864" s="91"/>
      <c r="G864" s="219">
        <f t="shared" si="627"/>
        <v>0</v>
      </c>
      <c r="H864" s="219"/>
      <c r="I864" s="220">
        <v>0</v>
      </c>
      <c r="J864" s="221">
        <f t="shared" si="628"/>
        <v>0</v>
      </c>
      <c r="K864" s="222">
        <f t="shared" si="629"/>
        <v>0</v>
      </c>
      <c r="L864" s="77">
        <f t="shared" si="630"/>
        <v>0</v>
      </c>
      <c r="M864" s="224"/>
      <c r="N864" s="223">
        <v>0</v>
      </c>
      <c r="O864" s="221">
        <f t="shared" si="631"/>
        <v>0</v>
      </c>
      <c r="P864" s="222">
        <f t="shared" si="632"/>
        <v>0</v>
      </c>
      <c r="Q864" s="222"/>
      <c r="R864" s="222"/>
      <c r="S864" s="222"/>
      <c r="T864" s="222"/>
      <c r="U864" s="222"/>
      <c r="V864" s="222"/>
      <c r="W864" s="222"/>
      <c r="X864" s="222"/>
      <c r="Y864" s="222"/>
      <c r="Z864" s="222"/>
      <c r="AA864" s="222"/>
      <c r="AB864" s="222"/>
    </row>
    <row r="865" spans="1:28" s="225" customFormat="1" outlineLevel="5">
      <c r="A865" s="324" t="s">
        <v>806</v>
      </c>
      <c r="B865" s="326"/>
      <c r="C865" s="326"/>
      <c r="D865" s="326"/>
      <c r="E865" s="326"/>
      <c r="F865" s="326"/>
      <c r="G865" s="327">
        <f t="shared" si="627"/>
        <v>0</v>
      </c>
      <c r="H865" s="327"/>
      <c r="I865" s="231">
        <v>0</v>
      </c>
      <c r="J865" s="232">
        <f t="shared" si="628"/>
        <v>0</v>
      </c>
      <c r="K865" s="233">
        <f t="shared" si="629"/>
        <v>0</v>
      </c>
      <c r="L865" s="328">
        <f t="shared" si="630"/>
        <v>0</v>
      </c>
      <c r="M865" s="235"/>
      <c r="N865" s="223">
        <v>0</v>
      </c>
      <c r="O865" s="221">
        <f t="shared" si="631"/>
        <v>0</v>
      </c>
      <c r="P865" s="222">
        <f t="shared" si="632"/>
        <v>0</v>
      </c>
      <c r="Q865" s="222"/>
      <c r="R865" s="222"/>
      <c r="S865" s="222"/>
      <c r="T865" s="222"/>
      <c r="U865" s="222"/>
      <c r="V865" s="222"/>
      <c r="W865" s="222"/>
      <c r="X865" s="222"/>
      <c r="Y865" s="222"/>
      <c r="Z865" s="222"/>
      <c r="AA865" s="222"/>
      <c r="AB865" s="222"/>
    </row>
    <row r="866" spans="1:28" s="7" customFormat="1" ht="47.25" outlineLevel="2">
      <c r="A866" s="6" t="s">
        <v>231</v>
      </c>
      <c r="B866" s="48" t="s">
        <v>223</v>
      </c>
      <c r="C866" s="48" t="s">
        <v>232</v>
      </c>
      <c r="D866" s="48" t="s">
        <v>2</v>
      </c>
      <c r="E866" s="48" t="s">
        <v>2</v>
      </c>
      <c r="F866" s="48"/>
      <c r="G866" s="49">
        <f t="shared" ref="G866:AB866" si="633">SUM(G867+G873+G889+G892)</f>
        <v>42982977.939999998</v>
      </c>
      <c r="H866" s="49">
        <f t="shared" si="633"/>
        <v>0</v>
      </c>
      <c r="I866" s="50">
        <f t="shared" si="633"/>
        <v>42982977.939999998</v>
      </c>
      <c r="J866" s="50">
        <f t="shared" si="633"/>
        <v>0</v>
      </c>
      <c r="K866" s="50">
        <f t="shared" si="633"/>
        <v>0</v>
      </c>
      <c r="L866" s="50">
        <f t="shared" si="633"/>
        <v>42814493.420000002</v>
      </c>
      <c r="M866" s="50">
        <f t="shared" si="633"/>
        <v>0</v>
      </c>
      <c r="N866" s="50">
        <f t="shared" si="633"/>
        <v>42814493.420000002</v>
      </c>
      <c r="O866" s="51">
        <f t="shared" si="633"/>
        <v>0</v>
      </c>
      <c r="P866" s="51">
        <f t="shared" si="633"/>
        <v>0</v>
      </c>
      <c r="Q866" s="51">
        <f t="shared" si="633"/>
        <v>0</v>
      </c>
      <c r="R866" s="51">
        <f t="shared" si="633"/>
        <v>0</v>
      </c>
      <c r="S866" s="51">
        <f t="shared" si="633"/>
        <v>0</v>
      </c>
      <c r="T866" s="51">
        <f t="shared" si="633"/>
        <v>0</v>
      </c>
      <c r="U866" s="51">
        <f t="shared" si="633"/>
        <v>0</v>
      </c>
      <c r="V866" s="51">
        <f t="shared" si="633"/>
        <v>0</v>
      </c>
      <c r="W866" s="51">
        <f t="shared" si="633"/>
        <v>0</v>
      </c>
      <c r="X866" s="51">
        <f t="shared" si="633"/>
        <v>0</v>
      </c>
      <c r="Y866" s="51">
        <f t="shared" si="633"/>
        <v>0</v>
      </c>
      <c r="Z866" s="51">
        <f t="shared" si="633"/>
        <v>0</v>
      </c>
      <c r="AA866" s="51">
        <f t="shared" si="633"/>
        <v>0</v>
      </c>
      <c r="AB866" s="51">
        <f t="shared" si="633"/>
        <v>0</v>
      </c>
    </row>
    <row r="867" spans="1:28" ht="110.25" outlineLevel="3">
      <c r="A867" s="2" t="s">
        <v>9</v>
      </c>
      <c r="B867" s="23" t="s">
        <v>223</v>
      </c>
      <c r="C867" s="23" t="s">
        <v>232</v>
      </c>
      <c r="D867" s="23" t="s">
        <v>10</v>
      </c>
      <c r="E867" s="23" t="s">
        <v>2</v>
      </c>
      <c r="F867" s="23"/>
      <c r="G867" s="24">
        <f>SUM(G868+G871)</f>
        <v>8632350.2300000004</v>
      </c>
      <c r="H867" s="24">
        <f>SUM(H868+H871)</f>
        <v>0</v>
      </c>
      <c r="I867" s="35">
        <f>SUM(I868+I871)</f>
        <v>8632350.2300000004</v>
      </c>
      <c r="J867" s="35">
        <f t="shared" ref="J867:AB867" si="634">SUM(J868+J871)</f>
        <v>0</v>
      </c>
      <c r="K867" s="35">
        <f t="shared" si="634"/>
        <v>0</v>
      </c>
      <c r="L867" s="35">
        <f t="shared" si="634"/>
        <v>8632350.0399999991</v>
      </c>
      <c r="M867" s="35">
        <f t="shared" si="634"/>
        <v>0</v>
      </c>
      <c r="N867" s="35">
        <f t="shared" si="634"/>
        <v>8632350.0399999991</v>
      </c>
      <c r="O867" s="28">
        <f t="shared" si="634"/>
        <v>0</v>
      </c>
      <c r="P867" s="28">
        <f t="shared" si="634"/>
        <v>0</v>
      </c>
      <c r="Q867" s="28">
        <f t="shared" si="634"/>
        <v>0</v>
      </c>
      <c r="R867" s="28">
        <f t="shared" si="634"/>
        <v>0</v>
      </c>
      <c r="S867" s="28">
        <f t="shared" si="634"/>
        <v>0</v>
      </c>
      <c r="T867" s="28">
        <f t="shared" si="634"/>
        <v>0</v>
      </c>
      <c r="U867" s="28">
        <f t="shared" si="634"/>
        <v>0</v>
      </c>
      <c r="V867" s="28">
        <f t="shared" si="634"/>
        <v>0</v>
      </c>
      <c r="W867" s="28">
        <f t="shared" si="634"/>
        <v>0</v>
      </c>
      <c r="X867" s="28">
        <f t="shared" si="634"/>
        <v>0</v>
      </c>
      <c r="Y867" s="28">
        <f t="shared" si="634"/>
        <v>0</v>
      </c>
      <c r="Z867" s="28">
        <f t="shared" si="634"/>
        <v>0</v>
      </c>
      <c r="AA867" s="28">
        <f t="shared" si="634"/>
        <v>0</v>
      </c>
      <c r="AB867" s="28">
        <f t="shared" si="634"/>
        <v>0</v>
      </c>
    </row>
    <row r="868" spans="1:28" ht="31.5" outlineLevel="4">
      <c r="A868" s="2" t="s">
        <v>67</v>
      </c>
      <c r="B868" s="23" t="s">
        <v>223</v>
      </c>
      <c r="C868" s="23" t="s">
        <v>232</v>
      </c>
      <c r="D868" s="23" t="s">
        <v>68</v>
      </c>
      <c r="E868" s="23" t="s">
        <v>2</v>
      </c>
      <c r="F868" s="23"/>
      <c r="G868" s="24">
        <f>SUM(G869:G870)</f>
        <v>6634925.6200000001</v>
      </c>
      <c r="H868" s="24">
        <f>SUM(H869:H870)</f>
        <v>0</v>
      </c>
      <c r="I868" s="35">
        <f>SUM(I869:I870)</f>
        <v>6634925.6200000001</v>
      </c>
      <c r="J868" s="35">
        <f t="shared" ref="J868:AB868" si="635">SUM(J869:J870)</f>
        <v>0</v>
      </c>
      <c r="K868" s="35">
        <f t="shared" si="635"/>
        <v>0</v>
      </c>
      <c r="L868" s="35">
        <f t="shared" si="635"/>
        <v>6634925.5199999996</v>
      </c>
      <c r="M868" s="35">
        <f t="shared" si="635"/>
        <v>0</v>
      </c>
      <c r="N868" s="35">
        <f t="shared" si="635"/>
        <v>6634925.5199999996</v>
      </c>
      <c r="O868" s="28">
        <f t="shared" si="635"/>
        <v>0</v>
      </c>
      <c r="P868" s="28">
        <f t="shared" si="635"/>
        <v>0</v>
      </c>
      <c r="Q868" s="28">
        <f t="shared" si="635"/>
        <v>0</v>
      </c>
      <c r="R868" s="28">
        <f t="shared" si="635"/>
        <v>0</v>
      </c>
      <c r="S868" s="28">
        <f t="shared" si="635"/>
        <v>0</v>
      </c>
      <c r="T868" s="28">
        <f t="shared" si="635"/>
        <v>0</v>
      </c>
      <c r="U868" s="28">
        <f t="shared" si="635"/>
        <v>0</v>
      </c>
      <c r="V868" s="28">
        <f t="shared" si="635"/>
        <v>0</v>
      </c>
      <c r="W868" s="28">
        <f t="shared" si="635"/>
        <v>0</v>
      </c>
      <c r="X868" s="28">
        <f t="shared" si="635"/>
        <v>0</v>
      </c>
      <c r="Y868" s="28">
        <f t="shared" si="635"/>
        <v>0</v>
      </c>
      <c r="Z868" s="28">
        <f t="shared" si="635"/>
        <v>0</v>
      </c>
      <c r="AA868" s="28">
        <f t="shared" si="635"/>
        <v>0</v>
      </c>
      <c r="AB868" s="28">
        <f t="shared" si="635"/>
        <v>0</v>
      </c>
    </row>
    <row r="869" spans="1:28" outlineLevel="5">
      <c r="A869" s="2" t="s">
        <v>13</v>
      </c>
      <c r="B869" s="23" t="s">
        <v>223</v>
      </c>
      <c r="C869" s="23" t="s">
        <v>232</v>
      </c>
      <c r="D869" s="23" t="s">
        <v>68</v>
      </c>
      <c r="E869" s="23" t="s">
        <v>14</v>
      </c>
      <c r="F869" s="23"/>
      <c r="G869" s="24">
        <f>SUM(I869:K869)-H869</f>
        <v>6613987.9500000002</v>
      </c>
      <c r="H869" s="24"/>
      <c r="I869" s="35">
        <v>6613987.9500000002</v>
      </c>
      <c r="J869" s="8">
        <f>SUM(Q869)</f>
        <v>0</v>
      </c>
      <c r="K869" s="9">
        <f>SUM(S869+U869+W869+Y869+AA869)</f>
        <v>0</v>
      </c>
      <c r="L869" s="28">
        <f>SUM(N869:P869)-M869</f>
        <v>6613987.8499999996</v>
      </c>
      <c r="M869" s="37"/>
      <c r="N869" s="35">
        <v>6613987.8499999996</v>
      </c>
      <c r="O869" s="8">
        <f>SUM(R869)</f>
        <v>0</v>
      </c>
      <c r="P869" s="9">
        <f>SUM(T869+V869+X869+Z869+AB869)</f>
        <v>0</v>
      </c>
      <c r="Q869" s="9"/>
      <c r="R869" s="9"/>
      <c r="S869" s="9"/>
      <c r="T869" s="9"/>
      <c r="U869" s="9"/>
      <c r="V869" s="9"/>
      <c r="W869" s="9"/>
      <c r="X869" s="9"/>
      <c r="Y869" s="9"/>
      <c r="Z869" s="9"/>
      <c r="AA869" s="9"/>
      <c r="AB869" s="9"/>
    </row>
    <row r="870" spans="1:28" ht="47.25" outlineLevel="5">
      <c r="A870" s="2" t="s">
        <v>23</v>
      </c>
      <c r="B870" s="23" t="s">
        <v>223</v>
      </c>
      <c r="C870" s="23" t="s">
        <v>232</v>
      </c>
      <c r="D870" s="23" t="s">
        <v>68</v>
      </c>
      <c r="E870" s="23" t="s">
        <v>24</v>
      </c>
      <c r="F870" s="23"/>
      <c r="G870" s="24">
        <f>SUM(I870:K870)-H870</f>
        <v>20937.669999999998</v>
      </c>
      <c r="H870" s="24"/>
      <c r="I870" s="35">
        <v>20937.669999999998</v>
      </c>
      <c r="J870" s="8">
        <f>SUM(Q870)</f>
        <v>0</v>
      </c>
      <c r="K870" s="9">
        <f>SUM(S870+U870+W870+Y870+AA870)</f>
        <v>0</v>
      </c>
      <c r="L870" s="28">
        <f>SUM(N870:P870)-M870</f>
        <v>20937.669999999998</v>
      </c>
      <c r="M870" s="37"/>
      <c r="N870" s="35">
        <v>20937.669999999998</v>
      </c>
      <c r="O870" s="8">
        <f>SUM(R870)</f>
        <v>0</v>
      </c>
      <c r="P870" s="9">
        <f>SUM(T870+V870+X870+Z870+AB870)</f>
        <v>0</v>
      </c>
      <c r="Q870" s="9"/>
      <c r="R870" s="9"/>
      <c r="S870" s="9"/>
      <c r="T870" s="9"/>
      <c r="U870" s="9"/>
      <c r="V870" s="9"/>
      <c r="W870" s="9"/>
      <c r="X870" s="9"/>
      <c r="Y870" s="9"/>
      <c r="Z870" s="9"/>
      <c r="AA870" s="9"/>
      <c r="AB870" s="9"/>
    </row>
    <row r="871" spans="1:28" ht="78.75" outlineLevel="4">
      <c r="A871" s="2" t="s">
        <v>69</v>
      </c>
      <c r="B871" s="23" t="s">
        <v>223</v>
      </c>
      <c r="C871" s="23" t="s">
        <v>232</v>
      </c>
      <c r="D871" s="23" t="s">
        <v>70</v>
      </c>
      <c r="E871" s="23" t="s">
        <v>2</v>
      </c>
      <c r="F871" s="23"/>
      <c r="G871" s="24">
        <f>SUM(G872)</f>
        <v>1997424.61</v>
      </c>
      <c r="H871" s="24">
        <f>SUM(H872)</f>
        <v>0</v>
      </c>
      <c r="I871" s="35">
        <f>SUM(I872)</f>
        <v>1997424.61</v>
      </c>
      <c r="J871" s="35">
        <f t="shared" ref="J871:AB871" si="636">SUM(J872)</f>
        <v>0</v>
      </c>
      <c r="K871" s="35">
        <f t="shared" si="636"/>
        <v>0</v>
      </c>
      <c r="L871" s="35">
        <f t="shared" si="636"/>
        <v>1997424.52</v>
      </c>
      <c r="M871" s="35">
        <f t="shared" si="636"/>
        <v>0</v>
      </c>
      <c r="N871" s="35">
        <f t="shared" si="636"/>
        <v>1997424.52</v>
      </c>
      <c r="O871" s="28">
        <f t="shared" si="636"/>
        <v>0</v>
      </c>
      <c r="P871" s="28">
        <f t="shared" si="636"/>
        <v>0</v>
      </c>
      <c r="Q871" s="28">
        <f t="shared" si="636"/>
        <v>0</v>
      </c>
      <c r="R871" s="28">
        <f t="shared" si="636"/>
        <v>0</v>
      </c>
      <c r="S871" s="28">
        <f t="shared" si="636"/>
        <v>0</v>
      </c>
      <c r="T871" s="28">
        <f t="shared" si="636"/>
        <v>0</v>
      </c>
      <c r="U871" s="28">
        <f t="shared" si="636"/>
        <v>0</v>
      </c>
      <c r="V871" s="28">
        <f t="shared" si="636"/>
        <v>0</v>
      </c>
      <c r="W871" s="28">
        <f t="shared" si="636"/>
        <v>0</v>
      </c>
      <c r="X871" s="28">
        <f t="shared" si="636"/>
        <v>0</v>
      </c>
      <c r="Y871" s="28">
        <f t="shared" si="636"/>
        <v>0</v>
      </c>
      <c r="Z871" s="28">
        <f t="shared" si="636"/>
        <v>0</v>
      </c>
      <c r="AA871" s="28">
        <f t="shared" si="636"/>
        <v>0</v>
      </c>
      <c r="AB871" s="28">
        <f t="shared" si="636"/>
        <v>0</v>
      </c>
    </row>
    <row r="872" spans="1:28" ht="31.5" outlineLevel="5">
      <c r="A872" s="2" t="s">
        <v>17</v>
      </c>
      <c r="B872" s="23" t="s">
        <v>223</v>
      </c>
      <c r="C872" s="23" t="s">
        <v>232</v>
      </c>
      <c r="D872" s="23" t="s">
        <v>70</v>
      </c>
      <c r="E872" s="23" t="s">
        <v>18</v>
      </c>
      <c r="F872" s="23"/>
      <c r="G872" s="24">
        <f>SUM(I872:K872)-H872</f>
        <v>1997424.61</v>
      </c>
      <c r="H872" s="24"/>
      <c r="I872" s="35">
        <v>1997424.61</v>
      </c>
      <c r="J872" s="8">
        <f>SUM(Q872)</f>
        <v>0</v>
      </c>
      <c r="K872" s="9">
        <f>SUM(S872+U872+W872+Y872+AA872)</f>
        <v>0</v>
      </c>
      <c r="L872" s="28">
        <f>SUM(N872:P872)-M872</f>
        <v>1997424.52</v>
      </c>
      <c r="M872" s="37"/>
      <c r="N872" s="36">
        <v>1997424.52</v>
      </c>
      <c r="O872" s="8">
        <f>SUM(R872)</f>
        <v>0</v>
      </c>
      <c r="P872" s="9">
        <f>SUM(T872+V872+X872+Z872+AB872)</f>
        <v>0</v>
      </c>
      <c r="Q872" s="9"/>
      <c r="R872" s="9"/>
      <c r="S872" s="9"/>
      <c r="T872" s="9"/>
      <c r="U872" s="9"/>
      <c r="V872" s="9"/>
      <c r="W872" s="9"/>
      <c r="X872" s="9"/>
      <c r="Y872" s="9"/>
      <c r="Z872" s="9"/>
      <c r="AA872" s="9"/>
      <c r="AB872" s="9"/>
    </row>
    <row r="873" spans="1:28" ht="47.25" outlineLevel="3">
      <c r="A873" s="2" t="s">
        <v>25</v>
      </c>
      <c r="B873" s="23" t="s">
        <v>223</v>
      </c>
      <c r="C873" s="23" t="s">
        <v>232</v>
      </c>
      <c r="D873" s="23" t="s">
        <v>26</v>
      </c>
      <c r="E873" s="23" t="s">
        <v>2</v>
      </c>
      <c r="F873" s="23"/>
      <c r="G873" s="24">
        <f t="shared" ref="G873:AB873" si="637">SUM(G874+G876+G887)</f>
        <v>13501823.42</v>
      </c>
      <c r="H873" s="24">
        <f t="shared" si="637"/>
        <v>0</v>
      </c>
      <c r="I873" s="35">
        <f t="shared" si="637"/>
        <v>13501823.42</v>
      </c>
      <c r="J873" s="35">
        <f t="shared" si="637"/>
        <v>0</v>
      </c>
      <c r="K873" s="35">
        <f t="shared" si="637"/>
        <v>0</v>
      </c>
      <c r="L873" s="35">
        <f t="shared" si="637"/>
        <v>13333339.09</v>
      </c>
      <c r="M873" s="35">
        <f t="shared" si="637"/>
        <v>0</v>
      </c>
      <c r="N873" s="35">
        <f t="shared" si="637"/>
        <v>13333339.09</v>
      </c>
      <c r="O873" s="28">
        <f t="shared" si="637"/>
        <v>0</v>
      </c>
      <c r="P873" s="28">
        <f t="shared" si="637"/>
        <v>0</v>
      </c>
      <c r="Q873" s="28">
        <f t="shared" si="637"/>
        <v>0</v>
      </c>
      <c r="R873" s="28">
        <f t="shared" si="637"/>
        <v>0</v>
      </c>
      <c r="S873" s="28">
        <f t="shared" si="637"/>
        <v>0</v>
      </c>
      <c r="T873" s="28">
        <f t="shared" si="637"/>
        <v>0</v>
      </c>
      <c r="U873" s="28">
        <f t="shared" si="637"/>
        <v>0</v>
      </c>
      <c r="V873" s="28">
        <f t="shared" si="637"/>
        <v>0</v>
      </c>
      <c r="W873" s="28">
        <f t="shared" si="637"/>
        <v>0</v>
      </c>
      <c r="X873" s="28">
        <f t="shared" si="637"/>
        <v>0</v>
      </c>
      <c r="Y873" s="28">
        <f t="shared" si="637"/>
        <v>0</v>
      </c>
      <c r="Z873" s="28">
        <f t="shared" si="637"/>
        <v>0</v>
      </c>
      <c r="AA873" s="28">
        <f t="shared" si="637"/>
        <v>0</v>
      </c>
      <c r="AB873" s="28">
        <f t="shared" si="637"/>
        <v>0</v>
      </c>
    </row>
    <row r="874" spans="1:28" ht="63" outlineLevel="4">
      <c r="A874" s="2" t="s">
        <v>193</v>
      </c>
      <c r="B874" s="23" t="s">
        <v>223</v>
      </c>
      <c r="C874" s="23" t="s">
        <v>232</v>
      </c>
      <c r="D874" s="23" t="s">
        <v>194</v>
      </c>
      <c r="E874" s="23" t="s">
        <v>2</v>
      </c>
      <c r="F874" s="23"/>
      <c r="G874" s="24">
        <f>SUM(G875)</f>
        <v>1450000</v>
      </c>
      <c r="H874" s="24">
        <f>SUM(H875)</f>
        <v>0</v>
      </c>
      <c r="I874" s="35">
        <f>SUM(I875)</f>
        <v>1450000</v>
      </c>
      <c r="J874" s="35">
        <f t="shared" ref="J874:AB874" si="638">SUM(J875)</f>
        <v>0</v>
      </c>
      <c r="K874" s="35">
        <f t="shared" si="638"/>
        <v>0</v>
      </c>
      <c r="L874" s="35">
        <f t="shared" si="638"/>
        <v>1350000</v>
      </c>
      <c r="M874" s="35">
        <f t="shared" si="638"/>
        <v>0</v>
      </c>
      <c r="N874" s="35">
        <f t="shared" si="638"/>
        <v>1350000</v>
      </c>
      <c r="O874" s="28">
        <f t="shared" si="638"/>
        <v>0</v>
      </c>
      <c r="P874" s="28">
        <f t="shared" si="638"/>
        <v>0</v>
      </c>
      <c r="Q874" s="28">
        <f t="shared" si="638"/>
        <v>0</v>
      </c>
      <c r="R874" s="28">
        <f t="shared" si="638"/>
        <v>0</v>
      </c>
      <c r="S874" s="28">
        <f t="shared" si="638"/>
        <v>0</v>
      </c>
      <c r="T874" s="28">
        <f t="shared" si="638"/>
        <v>0</v>
      </c>
      <c r="U874" s="28">
        <f t="shared" si="638"/>
        <v>0</v>
      </c>
      <c r="V874" s="28">
        <f t="shared" si="638"/>
        <v>0</v>
      </c>
      <c r="W874" s="28">
        <f t="shared" si="638"/>
        <v>0</v>
      </c>
      <c r="X874" s="28">
        <f t="shared" si="638"/>
        <v>0</v>
      </c>
      <c r="Y874" s="28">
        <f t="shared" si="638"/>
        <v>0</v>
      </c>
      <c r="Z874" s="28">
        <f t="shared" si="638"/>
        <v>0</v>
      </c>
      <c r="AA874" s="28">
        <f t="shared" si="638"/>
        <v>0</v>
      </c>
      <c r="AB874" s="28">
        <f t="shared" si="638"/>
        <v>0</v>
      </c>
    </row>
    <row r="875" spans="1:28" outlineLevel="5">
      <c r="A875" s="2" t="s">
        <v>37</v>
      </c>
      <c r="B875" s="23" t="s">
        <v>223</v>
      </c>
      <c r="C875" s="23" t="s">
        <v>232</v>
      </c>
      <c r="D875" s="23" t="s">
        <v>194</v>
      </c>
      <c r="E875" s="23" t="s">
        <v>38</v>
      </c>
      <c r="F875" s="23"/>
      <c r="G875" s="24">
        <f>SUM(I875:K875)-H875</f>
        <v>1450000</v>
      </c>
      <c r="H875" s="24"/>
      <c r="I875" s="35">
        <v>1450000</v>
      </c>
      <c r="J875" s="8">
        <f>SUM(Q875)</f>
        <v>0</v>
      </c>
      <c r="K875" s="9">
        <f>SUM(S875+U875+W875+Y875+AA875)</f>
        <v>0</v>
      </c>
      <c r="L875" s="28">
        <f>SUM(N875:P875)-M875</f>
        <v>1350000</v>
      </c>
      <c r="M875" s="37"/>
      <c r="N875" s="36">
        <v>1350000</v>
      </c>
      <c r="O875" s="8">
        <f>SUM(R875)</f>
        <v>0</v>
      </c>
      <c r="P875" s="9">
        <f>SUM(T875+V875+X875+Z875+AB875)</f>
        <v>0</v>
      </c>
      <c r="Q875" s="9"/>
      <c r="R875" s="9"/>
      <c r="S875" s="9"/>
      <c r="T875" s="9"/>
      <c r="U875" s="9"/>
      <c r="V875" s="9"/>
      <c r="W875" s="9"/>
      <c r="X875" s="9"/>
      <c r="Y875" s="9"/>
      <c r="Z875" s="9"/>
      <c r="AA875" s="9"/>
      <c r="AB875" s="9"/>
    </row>
    <row r="876" spans="1:28" ht="31.5" outlineLevel="4">
      <c r="A876" s="2" t="s">
        <v>27</v>
      </c>
      <c r="B876" s="23" t="s">
        <v>223</v>
      </c>
      <c r="C876" s="23" t="s">
        <v>232</v>
      </c>
      <c r="D876" s="23" t="s">
        <v>28</v>
      </c>
      <c r="E876" s="23" t="s">
        <v>2</v>
      </c>
      <c r="F876" s="23"/>
      <c r="G876" s="24">
        <f>SUM(G877:G886)</f>
        <v>6854841.2400000002</v>
      </c>
      <c r="H876" s="24">
        <f>SUM(H877:H886)</f>
        <v>0</v>
      </c>
      <c r="I876" s="35">
        <f>SUM(I877:I886)</f>
        <v>6854841.2400000002</v>
      </c>
      <c r="J876" s="35">
        <f t="shared" ref="J876:AB876" si="639">SUM(J877:J886)</f>
        <v>0</v>
      </c>
      <c r="K876" s="35">
        <f t="shared" si="639"/>
        <v>0</v>
      </c>
      <c r="L876" s="35">
        <f t="shared" si="639"/>
        <v>6816441.4499999993</v>
      </c>
      <c r="M876" s="35">
        <f t="shared" si="639"/>
        <v>0</v>
      </c>
      <c r="N876" s="35">
        <f t="shared" si="639"/>
        <v>6816441.4499999993</v>
      </c>
      <c r="O876" s="28">
        <f t="shared" si="639"/>
        <v>0</v>
      </c>
      <c r="P876" s="28">
        <f t="shared" si="639"/>
        <v>0</v>
      </c>
      <c r="Q876" s="28">
        <f t="shared" si="639"/>
        <v>0</v>
      </c>
      <c r="R876" s="28">
        <f t="shared" si="639"/>
        <v>0</v>
      </c>
      <c r="S876" s="28">
        <f t="shared" si="639"/>
        <v>0</v>
      </c>
      <c r="T876" s="28">
        <f t="shared" si="639"/>
        <v>0</v>
      </c>
      <c r="U876" s="28">
        <f t="shared" si="639"/>
        <v>0</v>
      </c>
      <c r="V876" s="28">
        <f t="shared" si="639"/>
        <v>0</v>
      </c>
      <c r="W876" s="28">
        <f t="shared" si="639"/>
        <v>0</v>
      </c>
      <c r="X876" s="28">
        <f t="shared" si="639"/>
        <v>0</v>
      </c>
      <c r="Y876" s="28">
        <f t="shared" si="639"/>
        <v>0</v>
      </c>
      <c r="Z876" s="28">
        <f t="shared" si="639"/>
        <v>0</v>
      </c>
      <c r="AA876" s="28">
        <f t="shared" si="639"/>
        <v>0</v>
      </c>
      <c r="AB876" s="28">
        <f t="shared" si="639"/>
        <v>0</v>
      </c>
    </row>
    <row r="877" spans="1:28" outlineLevel="5">
      <c r="A877" s="2" t="s">
        <v>29</v>
      </c>
      <c r="B877" s="23" t="s">
        <v>223</v>
      </c>
      <c r="C877" s="23" t="s">
        <v>232</v>
      </c>
      <c r="D877" s="23" t="s">
        <v>28</v>
      </c>
      <c r="E877" s="23" t="s">
        <v>30</v>
      </c>
      <c r="F877" s="23"/>
      <c r="G877" s="24">
        <f t="shared" ref="G877:G886" si="640">SUM(I877:K877)-H877</f>
        <v>34476.83</v>
      </c>
      <c r="H877" s="24"/>
      <c r="I877" s="35">
        <v>34476.83</v>
      </c>
      <c r="J877" s="8">
        <f t="shared" ref="J877:J885" si="641">SUM(Q877)</f>
        <v>0</v>
      </c>
      <c r="K877" s="9">
        <f t="shared" ref="K877:K886" si="642">SUM(S877+U877+W877+Y877+AA877)</f>
        <v>0</v>
      </c>
      <c r="L877" s="28">
        <f t="shared" ref="L877:L886" si="643">SUM(N877:P877)-M877</f>
        <v>30419.54</v>
      </c>
      <c r="M877" s="37"/>
      <c r="N877" s="36">
        <v>30419.54</v>
      </c>
      <c r="O877" s="8">
        <f t="shared" ref="O877:O886" si="644">SUM(R877)</f>
        <v>0</v>
      </c>
      <c r="P877" s="9">
        <f t="shared" ref="P877:P886" si="645">SUM(T877+V877+X877+Z877+AB877)</f>
        <v>0</v>
      </c>
      <c r="Q877" s="9"/>
      <c r="R877" s="9"/>
      <c r="S877" s="9"/>
      <c r="T877" s="9"/>
      <c r="U877" s="9"/>
      <c r="V877" s="9"/>
      <c r="W877" s="9"/>
      <c r="X877" s="9"/>
      <c r="Y877" s="9"/>
      <c r="Z877" s="9"/>
      <c r="AA877" s="9"/>
      <c r="AB877" s="9"/>
    </row>
    <row r="878" spans="1:28" ht="31.5" outlineLevel="5">
      <c r="A878" s="2" t="s">
        <v>71</v>
      </c>
      <c r="B878" s="23" t="s">
        <v>223</v>
      </c>
      <c r="C878" s="23" t="s">
        <v>232</v>
      </c>
      <c r="D878" s="23" t="s">
        <v>28</v>
      </c>
      <c r="E878" s="23" t="s">
        <v>72</v>
      </c>
      <c r="F878" s="23"/>
      <c r="G878" s="24">
        <f t="shared" si="640"/>
        <v>1690381.27</v>
      </c>
      <c r="H878" s="24"/>
      <c r="I878" s="35">
        <v>1690381.27</v>
      </c>
      <c r="J878" s="8">
        <f t="shared" si="641"/>
        <v>0</v>
      </c>
      <c r="K878" s="9">
        <f t="shared" si="642"/>
        <v>0</v>
      </c>
      <c r="L878" s="28">
        <f t="shared" si="643"/>
        <v>1685870.84</v>
      </c>
      <c r="M878" s="37"/>
      <c r="N878" s="36">
        <v>1685870.84</v>
      </c>
      <c r="O878" s="8">
        <f t="shared" si="644"/>
        <v>0</v>
      </c>
      <c r="P878" s="9">
        <f t="shared" si="645"/>
        <v>0</v>
      </c>
      <c r="Q878" s="9"/>
      <c r="R878" s="9"/>
      <c r="S878" s="9"/>
      <c r="T878" s="9"/>
      <c r="U878" s="9"/>
      <c r="V878" s="9"/>
      <c r="W878" s="9"/>
      <c r="X878" s="9"/>
      <c r="Y878" s="9"/>
      <c r="Z878" s="9"/>
      <c r="AA878" s="9"/>
      <c r="AB878" s="9"/>
    </row>
    <row r="879" spans="1:28" outlineLevel="5">
      <c r="A879" s="2" t="s">
        <v>37</v>
      </c>
      <c r="B879" s="23" t="s">
        <v>223</v>
      </c>
      <c r="C879" s="23" t="s">
        <v>232</v>
      </c>
      <c r="D879" s="23" t="s">
        <v>28</v>
      </c>
      <c r="E879" s="23" t="s">
        <v>38</v>
      </c>
      <c r="F879" s="23"/>
      <c r="G879" s="24">
        <f t="shared" si="640"/>
        <v>305756.71999999997</v>
      </c>
      <c r="H879" s="24"/>
      <c r="I879" s="35">
        <v>305756.71999999997</v>
      </c>
      <c r="J879" s="8">
        <f t="shared" si="641"/>
        <v>0</v>
      </c>
      <c r="K879" s="9">
        <f t="shared" si="642"/>
        <v>0</v>
      </c>
      <c r="L879" s="28">
        <f t="shared" si="643"/>
        <v>305756.71999999997</v>
      </c>
      <c r="M879" s="37"/>
      <c r="N879" s="36">
        <v>305756.71999999997</v>
      </c>
      <c r="O879" s="8">
        <f t="shared" si="644"/>
        <v>0</v>
      </c>
      <c r="P879" s="9">
        <f t="shared" si="645"/>
        <v>0</v>
      </c>
      <c r="Q879" s="9"/>
      <c r="R879" s="9"/>
      <c r="S879" s="9"/>
      <c r="T879" s="9"/>
      <c r="U879" s="9"/>
      <c r="V879" s="9"/>
      <c r="W879" s="9"/>
      <c r="X879" s="9"/>
      <c r="Y879" s="9"/>
      <c r="Z879" s="9"/>
      <c r="AA879" s="9"/>
      <c r="AB879" s="9"/>
    </row>
    <row r="880" spans="1:28" ht="31.5" outlineLevel="5">
      <c r="A880" s="2" t="s">
        <v>55</v>
      </c>
      <c r="B880" s="23" t="s">
        <v>223</v>
      </c>
      <c r="C880" s="23" t="s">
        <v>232</v>
      </c>
      <c r="D880" s="23" t="s">
        <v>28</v>
      </c>
      <c r="E880" s="23" t="s">
        <v>56</v>
      </c>
      <c r="F880" s="23"/>
      <c r="G880" s="24">
        <f t="shared" si="640"/>
        <v>1317090</v>
      </c>
      <c r="H880" s="24"/>
      <c r="I880" s="35">
        <v>1317090</v>
      </c>
      <c r="J880" s="8">
        <f t="shared" si="641"/>
        <v>0</v>
      </c>
      <c r="K880" s="9">
        <f t="shared" si="642"/>
        <v>0</v>
      </c>
      <c r="L880" s="28">
        <f t="shared" si="643"/>
        <v>1317083</v>
      </c>
      <c r="M880" s="37"/>
      <c r="N880" s="36">
        <v>1317083</v>
      </c>
      <c r="O880" s="8">
        <f t="shared" si="644"/>
        <v>0</v>
      </c>
      <c r="P880" s="9">
        <f t="shared" si="645"/>
        <v>0</v>
      </c>
      <c r="Q880" s="9"/>
      <c r="R880" s="9"/>
      <c r="S880" s="9"/>
      <c r="T880" s="9"/>
      <c r="U880" s="9"/>
      <c r="V880" s="9"/>
      <c r="W880" s="9"/>
      <c r="X880" s="9"/>
      <c r="Y880" s="9"/>
      <c r="Z880" s="9"/>
      <c r="AA880" s="9"/>
      <c r="AB880" s="9"/>
    </row>
    <row r="881" spans="1:28" ht="31.5" outlineLevel="5">
      <c r="A881" s="2" t="s">
        <v>195</v>
      </c>
      <c r="B881" s="23" t="s">
        <v>223</v>
      </c>
      <c r="C881" s="23" t="s">
        <v>232</v>
      </c>
      <c r="D881" s="23" t="s">
        <v>28</v>
      </c>
      <c r="E881" s="23" t="s">
        <v>196</v>
      </c>
      <c r="F881" s="23"/>
      <c r="G881" s="24">
        <f t="shared" si="640"/>
        <v>1262755.3999999999</v>
      </c>
      <c r="H881" s="24"/>
      <c r="I881" s="35">
        <v>1262755.3999999999</v>
      </c>
      <c r="J881" s="8">
        <f t="shared" si="641"/>
        <v>0</v>
      </c>
      <c r="K881" s="9">
        <f t="shared" si="642"/>
        <v>0</v>
      </c>
      <c r="L881" s="28">
        <f t="shared" si="643"/>
        <v>1232930.33</v>
      </c>
      <c r="M881" s="37"/>
      <c r="N881" s="36">
        <v>1232930.33</v>
      </c>
      <c r="O881" s="8">
        <f t="shared" si="644"/>
        <v>0</v>
      </c>
      <c r="P881" s="9">
        <f t="shared" si="645"/>
        <v>0</v>
      </c>
      <c r="Q881" s="9"/>
      <c r="R881" s="9"/>
      <c r="S881" s="9"/>
      <c r="T881" s="9"/>
      <c r="U881" s="9"/>
      <c r="V881" s="9"/>
      <c r="W881" s="9"/>
      <c r="X881" s="9"/>
      <c r="Y881" s="9"/>
      <c r="Z881" s="9"/>
      <c r="AA881" s="9"/>
      <c r="AB881" s="9"/>
    </row>
    <row r="882" spans="1:28" ht="31.5" outlineLevel="5">
      <c r="A882" s="2" t="s">
        <v>91</v>
      </c>
      <c r="B882" s="23" t="s">
        <v>223</v>
      </c>
      <c r="C882" s="23" t="s">
        <v>232</v>
      </c>
      <c r="D882" s="23" t="s">
        <v>28</v>
      </c>
      <c r="E882" s="23" t="s">
        <v>92</v>
      </c>
      <c r="F882" s="23"/>
      <c r="G882" s="24">
        <f t="shared" si="640"/>
        <v>1795500</v>
      </c>
      <c r="H882" s="24"/>
      <c r="I882" s="35">
        <v>1795500</v>
      </c>
      <c r="J882" s="8">
        <f t="shared" si="641"/>
        <v>0</v>
      </c>
      <c r="K882" s="9">
        <f t="shared" si="642"/>
        <v>0</v>
      </c>
      <c r="L882" s="28">
        <f t="shared" si="643"/>
        <v>1795500</v>
      </c>
      <c r="M882" s="37"/>
      <c r="N882" s="36">
        <v>1795500</v>
      </c>
      <c r="O882" s="8">
        <f t="shared" si="644"/>
        <v>0</v>
      </c>
      <c r="P882" s="9">
        <f t="shared" si="645"/>
        <v>0</v>
      </c>
      <c r="Q882" s="9"/>
      <c r="R882" s="9"/>
      <c r="S882" s="9"/>
      <c r="T882" s="9"/>
      <c r="U882" s="9"/>
      <c r="V882" s="9"/>
      <c r="W882" s="9"/>
      <c r="X882" s="9"/>
      <c r="Y882" s="9"/>
      <c r="Z882" s="9"/>
      <c r="AA882" s="9"/>
      <c r="AB882" s="9"/>
    </row>
    <row r="883" spans="1:28" ht="31.5" outlineLevel="5">
      <c r="A883" s="2" t="s">
        <v>197</v>
      </c>
      <c r="B883" s="23" t="s">
        <v>223</v>
      </c>
      <c r="C883" s="23" t="s">
        <v>232</v>
      </c>
      <c r="D883" s="23" t="s">
        <v>28</v>
      </c>
      <c r="E883" s="23" t="s">
        <v>198</v>
      </c>
      <c r="F883" s="23"/>
      <c r="G883" s="24">
        <f t="shared" si="640"/>
        <v>218903</v>
      </c>
      <c r="H883" s="24"/>
      <c r="I883" s="35">
        <v>218903</v>
      </c>
      <c r="J883" s="8">
        <f t="shared" si="641"/>
        <v>0</v>
      </c>
      <c r="K883" s="9">
        <f t="shared" si="642"/>
        <v>0</v>
      </c>
      <c r="L883" s="28">
        <f t="shared" si="643"/>
        <v>218903</v>
      </c>
      <c r="M883" s="37"/>
      <c r="N883" s="36">
        <v>218903</v>
      </c>
      <c r="O883" s="8">
        <f t="shared" si="644"/>
        <v>0</v>
      </c>
      <c r="P883" s="9">
        <f t="shared" si="645"/>
        <v>0</v>
      </c>
      <c r="Q883" s="9"/>
      <c r="R883" s="9"/>
      <c r="S883" s="9"/>
      <c r="T883" s="9"/>
      <c r="U883" s="9"/>
      <c r="V883" s="9"/>
      <c r="W883" s="9"/>
      <c r="X883" s="9"/>
      <c r="Y883" s="9"/>
      <c r="Z883" s="9"/>
      <c r="AA883" s="9"/>
      <c r="AB883" s="9"/>
    </row>
    <row r="884" spans="1:28" ht="31.5" outlineLevel="5">
      <c r="A884" s="2" t="s">
        <v>984</v>
      </c>
      <c r="B884" s="23" t="s">
        <v>223</v>
      </c>
      <c r="C884" s="23" t="s">
        <v>232</v>
      </c>
      <c r="D884" s="23" t="s">
        <v>28</v>
      </c>
      <c r="E884" s="23">
        <v>345</v>
      </c>
      <c r="F884" s="23"/>
      <c r="G884" s="24">
        <f t="shared" ref="G884" si="646">SUM(I884:K884)-H884</f>
        <v>15428</v>
      </c>
      <c r="H884" s="24"/>
      <c r="I884" s="35">
        <v>15428</v>
      </c>
      <c r="J884" s="8">
        <f t="shared" ref="J884" si="647">SUM(Q884)</f>
        <v>0</v>
      </c>
      <c r="K884" s="9">
        <f t="shared" ref="K884" si="648">SUM(S884+U884+W884+Y884+AA884)</f>
        <v>0</v>
      </c>
      <c r="L884" s="28">
        <f t="shared" ref="L884" si="649">SUM(N884:P884)-M884</f>
        <v>15428</v>
      </c>
      <c r="M884" s="37"/>
      <c r="N884" s="36">
        <v>15428</v>
      </c>
      <c r="O884" s="8">
        <f t="shared" ref="O884" si="650">SUM(R884)</f>
        <v>0</v>
      </c>
      <c r="P884" s="9">
        <f t="shared" ref="P884" si="651">SUM(T884+V884+X884+Z884+AB884)</f>
        <v>0</v>
      </c>
      <c r="Q884" s="9"/>
      <c r="R884" s="9"/>
      <c r="S884" s="9"/>
      <c r="T884" s="9"/>
      <c r="U884" s="9"/>
      <c r="V884" s="9"/>
      <c r="W884" s="9"/>
      <c r="X884" s="9"/>
      <c r="Y884" s="9"/>
      <c r="Z884" s="9"/>
      <c r="AA884" s="9"/>
      <c r="AB884" s="9"/>
    </row>
    <row r="885" spans="1:28" ht="47.25" outlineLevel="5">
      <c r="A885" s="2" t="s">
        <v>31</v>
      </c>
      <c r="B885" s="23" t="s">
        <v>223</v>
      </c>
      <c r="C885" s="23" t="s">
        <v>232</v>
      </c>
      <c r="D885" s="23" t="s">
        <v>28</v>
      </c>
      <c r="E885" s="23" t="s">
        <v>32</v>
      </c>
      <c r="F885" s="23"/>
      <c r="G885" s="24">
        <f t="shared" si="640"/>
        <v>206601.55</v>
      </c>
      <c r="H885" s="24"/>
      <c r="I885" s="35">
        <v>206601.55</v>
      </c>
      <c r="J885" s="8">
        <f t="shared" si="641"/>
        <v>0</v>
      </c>
      <c r="K885" s="9">
        <f t="shared" si="642"/>
        <v>0</v>
      </c>
      <c r="L885" s="28">
        <f t="shared" si="643"/>
        <v>206601.55</v>
      </c>
      <c r="M885" s="37"/>
      <c r="N885" s="36">
        <v>206601.55</v>
      </c>
      <c r="O885" s="8">
        <f t="shared" si="644"/>
        <v>0</v>
      </c>
      <c r="P885" s="9">
        <f t="shared" si="645"/>
        <v>0</v>
      </c>
      <c r="Q885" s="9"/>
      <c r="R885" s="9"/>
      <c r="S885" s="9"/>
      <c r="T885" s="9"/>
      <c r="U885" s="9"/>
      <c r="V885" s="9"/>
      <c r="W885" s="9"/>
      <c r="X885" s="9"/>
      <c r="Y885" s="9"/>
      <c r="Z885" s="9"/>
      <c r="AA885" s="9"/>
      <c r="AB885" s="9"/>
    </row>
    <row r="886" spans="1:28" ht="47.25" outlineLevel="5">
      <c r="A886" s="2" t="s">
        <v>103</v>
      </c>
      <c r="B886" s="23" t="s">
        <v>223</v>
      </c>
      <c r="C886" s="23" t="s">
        <v>232</v>
      </c>
      <c r="D886" s="23" t="s">
        <v>28</v>
      </c>
      <c r="E886" s="23" t="s">
        <v>104</v>
      </c>
      <c r="F886" s="23"/>
      <c r="G886" s="24">
        <f t="shared" si="640"/>
        <v>7948.47</v>
      </c>
      <c r="H886" s="24"/>
      <c r="I886" s="35">
        <v>7948.47</v>
      </c>
      <c r="J886" s="8">
        <f>SUM(Q886)</f>
        <v>0</v>
      </c>
      <c r="K886" s="9">
        <f t="shared" si="642"/>
        <v>0</v>
      </c>
      <c r="L886" s="28">
        <f t="shared" si="643"/>
        <v>7948.47</v>
      </c>
      <c r="M886" s="37"/>
      <c r="N886" s="36">
        <v>7948.47</v>
      </c>
      <c r="O886" s="8">
        <f t="shared" si="644"/>
        <v>0</v>
      </c>
      <c r="P886" s="9">
        <f t="shared" si="645"/>
        <v>0</v>
      </c>
      <c r="Q886" s="9"/>
      <c r="R886" s="9"/>
      <c r="S886" s="9"/>
      <c r="T886" s="9"/>
      <c r="U886" s="9"/>
      <c r="V886" s="9"/>
      <c r="W886" s="9"/>
      <c r="X886" s="9"/>
      <c r="Y886" s="9"/>
      <c r="Z886" s="9"/>
      <c r="AA886" s="9"/>
      <c r="AB886" s="9"/>
    </row>
    <row r="887" spans="1:28" ht="31.5" outlineLevel="4">
      <c r="A887" s="2" t="s">
        <v>93</v>
      </c>
      <c r="B887" s="23" t="s">
        <v>223</v>
      </c>
      <c r="C887" s="23" t="s">
        <v>232</v>
      </c>
      <c r="D887" s="23" t="s">
        <v>94</v>
      </c>
      <c r="E887" s="23" t="s">
        <v>2</v>
      </c>
      <c r="F887" s="23"/>
      <c r="G887" s="24">
        <f>SUM(G888)</f>
        <v>5196982.18</v>
      </c>
      <c r="H887" s="24">
        <f>SUM(H888)</f>
        <v>0</v>
      </c>
      <c r="I887" s="35">
        <f>SUM(I888)</f>
        <v>5196982.18</v>
      </c>
      <c r="J887" s="35">
        <f t="shared" ref="J887:AB887" si="652">SUM(J888)</f>
        <v>0</v>
      </c>
      <c r="K887" s="35">
        <f t="shared" si="652"/>
        <v>0</v>
      </c>
      <c r="L887" s="35">
        <f t="shared" si="652"/>
        <v>5166897.6399999997</v>
      </c>
      <c r="M887" s="35">
        <f t="shared" si="652"/>
        <v>0</v>
      </c>
      <c r="N887" s="35">
        <f t="shared" si="652"/>
        <v>5166897.6399999997</v>
      </c>
      <c r="O887" s="28">
        <f t="shared" si="652"/>
        <v>0</v>
      </c>
      <c r="P887" s="28">
        <f t="shared" si="652"/>
        <v>0</v>
      </c>
      <c r="Q887" s="28">
        <f t="shared" si="652"/>
        <v>0</v>
      </c>
      <c r="R887" s="28">
        <f t="shared" si="652"/>
        <v>0</v>
      </c>
      <c r="S887" s="28">
        <f t="shared" si="652"/>
        <v>0</v>
      </c>
      <c r="T887" s="28">
        <f t="shared" si="652"/>
        <v>0</v>
      </c>
      <c r="U887" s="28">
        <f t="shared" si="652"/>
        <v>0</v>
      </c>
      <c r="V887" s="28">
        <f t="shared" si="652"/>
        <v>0</v>
      </c>
      <c r="W887" s="28">
        <f t="shared" si="652"/>
        <v>0</v>
      </c>
      <c r="X887" s="28">
        <f t="shared" si="652"/>
        <v>0</v>
      </c>
      <c r="Y887" s="28">
        <f t="shared" si="652"/>
        <v>0</v>
      </c>
      <c r="Z887" s="28">
        <f t="shared" si="652"/>
        <v>0</v>
      </c>
      <c r="AA887" s="28">
        <f t="shared" si="652"/>
        <v>0</v>
      </c>
      <c r="AB887" s="28">
        <f t="shared" si="652"/>
        <v>0</v>
      </c>
    </row>
    <row r="888" spans="1:28" outlineLevel="5">
      <c r="A888" s="2" t="s">
        <v>89</v>
      </c>
      <c r="B888" s="23" t="s">
        <v>223</v>
      </c>
      <c r="C888" s="23" t="s">
        <v>232</v>
      </c>
      <c r="D888" s="23" t="s">
        <v>94</v>
      </c>
      <c r="E888" s="23" t="s">
        <v>90</v>
      </c>
      <c r="F888" s="23"/>
      <c r="G888" s="24">
        <f>SUM(I888:K888)-H888</f>
        <v>5196982.18</v>
      </c>
      <c r="H888" s="24"/>
      <c r="I888" s="35">
        <v>5196982.18</v>
      </c>
      <c r="J888" s="8">
        <f>SUM(Q888)</f>
        <v>0</v>
      </c>
      <c r="K888" s="9">
        <f>SUM(S888+U888+W888+Y888+AA888)</f>
        <v>0</v>
      </c>
      <c r="L888" s="28">
        <f>SUM(N888:P888)-M888</f>
        <v>5166897.6399999997</v>
      </c>
      <c r="M888" s="37"/>
      <c r="N888" s="36">
        <v>5166897.6399999997</v>
      </c>
      <c r="O888" s="8">
        <f>SUM(R888)</f>
        <v>0</v>
      </c>
      <c r="P888" s="9">
        <f>SUM(T888+V888+X888+Z888+AB888)</f>
        <v>0</v>
      </c>
      <c r="Q888" s="9"/>
      <c r="R888" s="9"/>
      <c r="S888" s="9"/>
      <c r="T888" s="9"/>
      <c r="U888" s="9"/>
      <c r="V888" s="9"/>
      <c r="W888" s="9"/>
      <c r="X888" s="9"/>
      <c r="Y888" s="9"/>
      <c r="Z888" s="9"/>
      <c r="AA888" s="9"/>
      <c r="AB888" s="9"/>
    </row>
    <row r="889" spans="1:28" ht="63" outlineLevel="3">
      <c r="A889" s="2" t="s">
        <v>225</v>
      </c>
      <c r="B889" s="23" t="s">
        <v>223</v>
      </c>
      <c r="C889" s="23" t="s">
        <v>232</v>
      </c>
      <c r="D889" s="23" t="s">
        <v>226</v>
      </c>
      <c r="E889" s="23" t="s">
        <v>2</v>
      </c>
      <c r="F889" s="23"/>
      <c r="G889" s="24">
        <f t="shared" ref="G889:I890" si="653">SUM(G890)</f>
        <v>20333431.289999999</v>
      </c>
      <c r="H889" s="24">
        <f t="shared" si="653"/>
        <v>0</v>
      </c>
      <c r="I889" s="35">
        <f t="shared" si="653"/>
        <v>20333431.289999999</v>
      </c>
      <c r="J889" s="35">
        <f t="shared" ref="J889:S890" si="654">SUM(J890)</f>
        <v>0</v>
      </c>
      <c r="K889" s="35">
        <f t="shared" si="654"/>
        <v>0</v>
      </c>
      <c r="L889" s="35">
        <f t="shared" si="654"/>
        <v>20333431.289999999</v>
      </c>
      <c r="M889" s="35">
        <f t="shared" si="654"/>
        <v>0</v>
      </c>
      <c r="N889" s="35">
        <f t="shared" si="654"/>
        <v>20333431.289999999</v>
      </c>
      <c r="O889" s="28">
        <f t="shared" si="654"/>
        <v>0</v>
      </c>
      <c r="P889" s="28">
        <f t="shared" si="654"/>
        <v>0</v>
      </c>
      <c r="Q889" s="28">
        <f t="shared" si="654"/>
        <v>0</v>
      </c>
      <c r="R889" s="28">
        <f t="shared" si="654"/>
        <v>0</v>
      </c>
      <c r="S889" s="28">
        <f t="shared" si="654"/>
        <v>0</v>
      </c>
      <c r="T889" s="28">
        <f t="shared" ref="T889:AB890" si="655">SUM(T890)</f>
        <v>0</v>
      </c>
      <c r="U889" s="28">
        <f t="shared" si="655"/>
        <v>0</v>
      </c>
      <c r="V889" s="28">
        <f t="shared" si="655"/>
        <v>0</v>
      </c>
      <c r="W889" s="28">
        <f t="shared" si="655"/>
        <v>0</v>
      </c>
      <c r="X889" s="28">
        <f t="shared" si="655"/>
        <v>0</v>
      </c>
      <c r="Y889" s="28">
        <f t="shared" si="655"/>
        <v>0</v>
      </c>
      <c r="Z889" s="28">
        <f t="shared" si="655"/>
        <v>0</v>
      </c>
      <c r="AA889" s="28">
        <f t="shared" si="655"/>
        <v>0</v>
      </c>
      <c r="AB889" s="28">
        <f t="shared" si="655"/>
        <v>0</v>
      </c>
    </row>
    <row r="890" spans="1:28" ht="94.5" outlineLevel="4">
      <c r="A890" s="2" t="s">
        <v>233</v>
      </c>
      <c r="B890" s="23" t="s">
        <v>223</v>
      </c>
      <c r="C890" s="23" t="s">
        <v>232</v>
      </c>
      <c r="D890" s="23" t="s">
        <v>234</v>
      </c>
      <c r="E890" s="23" t="s">
        <v>2</v>
      </c>
      <c r="F890" s="23"/>
      <c r="G890" s="24">
        <f t="shared" si="653"/>
        <v>20333431.289999999</v>
      </c>
      <c r="H890" s="24">
        <f t="shared" si="653"/>
        <v>0</v>
      </c>
      <c r="I890" s="35">
        <f t="shared" si="653"/>
        <v>20333431.289999999</v>
      </c>
      <c r="J890" s="35">
        <f t="shared" si="654"/>
        <v>0</v>
      </c>
      <c r="K890" s="35">
        <f t="shared" si="654"/>
        <v>0</v>
      </c>
      <c r="L890" s="35">
        <f t="shared" si="654"/>
        <v>20333431.289999999</v>
      </c>
      <c r="M890" s="35">
        <f t="shared" si="654"/>
        <v>0</v>
      </c>
      <c r="N890" s="35">
        <f t="shared" si="654"/>
        <v>20333431.289999999</v>
      </c>
      <c r="O890" s="28">
        <f t="shared" si="654"/>
        <v>0</v>
      </c>
      <c r="P890" s="28">
        <f t="shared" si="654"/>
        <v>0</v>
      </c>
      <c r="Q890" s="28">
        <f t="shared" si="654"/>
        <v>0</v>
      </c>
      <c r="R890" s="28">
        <f t="shared" si="654"/>
        <v>0</v>
      </c>
      <c r="S890" s="28">
        <f t="shared" si="654"/>
        <v>0</v>
      </c>
      <c r="T890" s="28">
        <f t="shared" si="655"/>
        <v>0</v>
      </c>
      <c r="U890" s="28">
        <f t="shared" si="655"/>
        <v>0</v>
      </c>
      <c r="V890" s="28">
        <f t="shared" si="655"/>
        <v>0</v>
      </c>
      <c r="W890" s="28">
        <f t="shared" si="655"/>
        <v>0</v>
      </c>
      <c r="X890" s="28">
        <f t="shared" si="655"/>
        <v>0</v>
      </c>
      <c r="Y890" s="28">
        <f t="shared" si="655"/>
        <v>0</v>
      </c>
      <c r="Z890" s="28">
        <f t="shared" si="655"/>
        <v>0</v>
      </c>
      <c r="AA890" s="28">
        <f t="shared" si="655"/>
        <v>0</v>
      </c>
      <c r="AB890" s="28">
        <f t="shared" si="655"/>
        <v>0</v>
      </c>
    </row>
    <row r="891" spans="1:28" ht="63" outlineLevel="5">
      <c r="A891" s="2" t="s">
        <v>229</v>
      </c>
      <c r="B891" s="23" t="s">
        <v>223</v>
      </c>
      <c r="C891" s="23" t="s">
        <v>232</v>
      </c>
      <c r="D891" s="23" t="s">
        <v>234</v>
      </c>
      <c r="E891" s="23" t="s">
        <v>230</v>
      </c>
      <c r="F891" s="23"/>
      <c r="G891" s="24">
        <f>SUM(I891:K891)-H891</f>
        <v>20333431.289999999</v>
      </c>
      <c r="H891" s="24"/>
      <c r="I891" s="35">
        <v>20333431.289999999</v>
      </c>
      <c r="J891" s="8">
        <f>SUM(Q891)</f>
        <v>0</v>
      </c>
      <c r="K891" s="9">
        <f>SUM(S891+U891+W891+Y891+AA891)</f>
        <v>0</v>
      </c>
      <c r="L891" s="28">
        <f>SUM(N891:P891)-M891</f>
        <v>20333431.289999999</v>
      </c>
      <c r="M891" s="37"/>
      <c r="N891" s="36">
        <v>20333431.289999999</v>
      </c>
      <c r="O891" s="8">
        <f>SUM(R891)</f>
        <v>0</v>
      </c>
      <c r="P891" s="9">
        <f>SUM(T891+V891+X891+Z891+AB891)</f>
        <v>0</v>
      </c>
      <c r="Q891" s="9"/>
      <c r="R891" s="9"/>
      <c r="S891" s="9"/>
      <c r="T891" s="9"/>
      <c r="U891" s="9"/>
      <c r="V891" s="9"/>
      <c r="W891" s="9"/>
      <c r="X891" s="9"/>
      <c r="Y891" s="9"/>
      <c r="Z891" s="9"/>
      <c r="AA891" s="9"/>
      <c r="AB891" s="9"/>
    </row>
    <row r="892" spans="1:28" outlineLevel="3">
      <c r="A892" s="2" t="s">
        <v>41</v>
      </c>
      <c r="B892" s="23" t="s">
        <v>223</v>
      </c>
      <c r="C892" s="23" t="s">
        <v>232</v>
      </c>
      <c r="D892" s="23" t="s">
        <v>42</v>
      </c>
      <c r="E892" s="23" t="s">
        <v>2</v>
      </c>
      <c r="F892" s="23"/>
      <c r="G892" s="24">
        <f>SUM(G893+G895+G897)</f>
        <v>515373</v>
      </c>
      <c r="H892" s="24">
        <f>SUM(H893+H895+H897)</f>
        <v>0</v>
      </c>
      <c r="I892" s="35">
        <f>SUM(I893+I895+I897)</f>
        <v>515373</v>
      </c>
      <c r="J892" s="35">
        <f t="shared" ref="J892:AB892" si="656">SUM(J893+J895+J897)</f>
        <v>0</v>
      </c>
      <c r="K892" s="35">
        <f t="shared" si="656"/>
        <v>0</v>
      </c>
      <c r="L892" s="35">
        <f t="shared" si="656"/>
        <v>515373</v>
      </c>
      <c r="M892" s="35">
        <f t="shared" si="656"/>
        <v>0</v>
      </c>
      <c r="N892" s="35">
        <f t="shared" si="656"/>
        <v>515373</v>
      </c>
      <c r="O892" s="28">
        <f t="shared" si="656"/>
        <v>0</v>
      </c>
      <c r="P892" s="28">
        <f t="shared" si="656"/>
        <v>0</v>
      </c>
      <c r="Q892" s="28">
        <f t="shared" si="656"/>
        <v>0</v>
      </c>
      <c r="R892" s="28">
        <f t="shared" si="656"/>
        <v>0</v>
      </c>
      <c r="S892" s="28">
        <f t="shared" si="656"/>
        <v>0</v>
      </c>
      <c r="T892" s="28">
        <f t="shared" si="656"/>
        <v>0</v>
      </c>
      <c r="U892" s="28">
        <f t="shared" si="656"/>
        <v>0</v>
      </c>
      <c r="V892" s="28">
        <f t="shared" si="656"/>
        <v>0</v>
      </c>
      <c r="W892" s="28">
        <f t="shared" si="656"/>
        <v>0</v>
      </c>
      <c r="X892" s="28">
        <f t="shared" si="656"/>
        <v>0</v>
      </c>
      <c r="Y892" s="28">
        <f t="shared" si="656"/>
        <v>0</v>
      </c>
      <c r="Z892" s="28">
        <f t="shared" si="656"/>
        <v>0</v>
      </c>
      <c r="AA892" s="28">
        <f t="shared" si="656"/>
        <v>0</v>
      </c>
      <c r="AB892" s="28">
        <f t="shared" si="656"/>
        <v>0</v>
      </c>
    </row>
    <row r="893" spans="1:28" ht="31.5" outlineLevel="4">
      <c r="A893" s="2" t="s">
        <v>43</v>
      </c>
      <c r="B893" s="23" t="s">
        <v>223</v>
      </c>
      <c r="C893" s="23" t="s">
        <v>232</v>
      </c>
      <c r="D893" s="23" t="s">
        <v>44</v>
      </c>
      <c r="E893" s="23" t="s">
        <v>2</v>
      </c>
      <c r="F893" s="23"/>
      <c r="G893" s="24">
        <f>SUM(G894)</f>
        <v>513873</v>
      </c>
      <c r="H893" s="24">
        <f>SUM(H894)</f>
        <v>0</v>
      </c>
      <c r="I893" s="35">
        <f>SUM(I894)</f>
        <v>513873</v>
      </c>
      <c r="J893" s="35">
        <f t="shared" ref="J893:AB893" si="657">SUM(J894)</f>
        <v>0</v>
      </c>
      <c r="K893" s="35">
        <f t="shared" si="657"/>
        <v>0</v>
      </c>
      <c r="L893" s="35">
        <f t="shared" si="657"/>
        <v>513873</v>
      </c>
      <c r="M893" s="35">
        <f t="shared" si="657"/>
        <v>0</v>
      </c>
      <c r="N893" s="35">
        <f t="shared" si="657"/>
        <v>513873</v>
      </c>
      <c r="O893" s="28">
        <f t="shared" si="657"/>
        <v>0</v>
      </c>
      <c r="P893" s="28">
        <f t="shared" si="657"/>
        <v>0</v>
      </c>
      <c r="Q893" s="28">
        <f t="shared" si="657"/>
        <v>0</v>
      </c>
      <c r="R893" s="28">
        <f t="shared" si="657"/>
        <v>0</v>
      </c>
      <c r="S893" s="28">
        <f t="shared" si="657"/>
        <v>0</v>
      </c>
      <c r="T893" s="28">
        <f t="shared" si="657"/>
        <v>0</v>
      </c>
      <c r="U893" s="28">
        <f t="shared" si="657"/>
        <v>0</v>
      </c>
      <c r="V893" s="28">
        <f t="shared" si="657"/>
        <v>0</v>
      </c>
      <c r="W893" s="28">
        <f t="shared" si="657"/>
        <v>0</v>
      </c>
      <c r="X893" s="28">
        <f t="shared" si="657"/>
        <v>0</v>
      </c>
      <c r="Y893" s="28">
        <f t="shared" si="657"/>
        <v>0</v>
      </c>
      <c r="Z893" s="28">
        <f t="shared" si="657"/>
        <v>0</v>
      </c>
      <c r="AA893" s="28">
        <f t="shared" si="657"/>
        <v>0</v>
      </c>
      <c r="AB893" s="28">
        <f t="shared" si="657"/>
        <v>0</v>
      </c>
    </row>
    <row r="894" spans="1:28" outlineLevel="5">
      <c r="A894" s="2" t="s">
        <v>45</v>
      </c>
      <c r="B894" s="23" t="s">
        <v>223</v>
      </c>
      <c r="C894" s="23" t="s">
        <v>232</v>
      </c>
      <c r="D894" s="23" t="s">
        <v>44</v>
      </c>
      <c r="E894" s="23" t="s">
        <v>46</v>
      </c>
      <c r="F894" s="23"/>
      <c r="G894" s="24">
        <f>SUM(I894:K894)-H894</f>
        <v>513873</v>
      </c>
      <c r="H894" s="24"/>
      <c r="I894" s="35">
        <v>513873</v>
      </c>
      <c r="J894" s="8">
        <f>SUM(Q894)</f>
        <v>0</v>
      </c>
      <c r="K894" s="9">
        <f>SUM(S894+U894+W894+Y894+AA894)</f>
        <v>0</v>
      </c>
      <c r="L894" s="28">
        <f>SUM(N894:P894)-M894</f>
        <v>513873</v>
      </c>
      <c r="M894" s="37"/>
      <c r="N894" s="36">
        <v>513873</v>
      </c>
      <c r="O894" s="8">
        <f>SUM(R894)</f>
        <v>0</v>
      </c>
      <c r="P894" s="9">
        <f>SUM(T894+V894+X894+Z894+AB894)</f>
        <v>0</v>
      </c>
      <c r="Q894" s="9"/>
      <c r="R894" s="9"/>
      <c r="S894" s="9"/>
      <c r="T894" s="9"/>
      <c r="U894" s="9"/>
      <c r="V894" s="9"/>
      <c r="W894" s="9"/>
      <c r="X894" s="9"/>
      <c r="Y894" s="9"/>
      <c r="Z894" s="9"/>
      <c r="AA894" s="9"/>
      <c r="AB894" s="9"/>
    </row>
    <row r="895" spans="1:28" outlineLevel="4">
      <c r="A895" s="2" t="s">
        <v>47</v>
      </c>
      <c r="B895" s="23" t="s">
        <v>223</v>
      </c>
      <c r="C895" s="23" t="s">
        <v>232</v>
      </c>
      <c r="D895" s="23" t="s">
        <v>48</v>
      </c>
      <c r="E895" s="23" t="s">
        <v>2</v>
      </c>
      <c r="F895" s="23"/>
      <c r="G895" s="24">
        <f>SUM(G896)</f>
        <v>500</v>
      </c>
      <c r="H895" s="24">
        <f>SUM(H896)</f>
        <v>0</v>
      </c>
      <c r="I895" s="35">
        <f>SUM(I896)</f>
        <v>500</v>
      </c>
      <c r="J895" s="35">
        <f t="shared" ref="J895:AB895" si="658">SUM(J896)</f>
        <v>0</v>
      </c>
      <c r="K895" s="35">
        <f t="shared" si="658"/>
        <v>0</v>
      </c>
      <c r="L895" s="35">
        <f t="shared" si="658"/>
        <v>500</v>
      </c>
      <c r="M895" s="35">
        <f t="shared" si="658"/>
        <v>0</v>
      </c>
      <c r="N895" s="35">
        <f t="shared" si="658"/>
        <v>500</v>
      </c>
      <c r="O895" s="28">
        <f t="shared" si="658"/>
        <v>0</v>
      </c>
      <c r="P895" s="28">
        <f t="shared" si="658"/>
        <v>0</v>
      </c>
      <c r="Q895" s="28">
        <f t="shared" si="658"/>
        <v>0</v>
      </c>
      <c r="R895" s="28">
        <f t="shared" si="658"/>
        <v>0</v>
      </c>
      <c r="S895" s="28">
        <f t="shared" si="658"/>
        <v>0</v>
      </c>
      <c r="T895" s="28">
        <f t="shared" si="658"/>
        <v>0</v>
      </c>
      <c r="U895" s="28">
        <f t="shared" si="658"/>
        <v>0</v>
      </c>
      <c r="V895" s="28">
        <f t="shared" si="658"/>
        <v>0</v>
      </c>
      <c r="W895" s="28">
        <f t="shared" si="658"/>
        <v>0</v>
      </c>
      <c r="X895" s="28">
        <f t="shared" si="658"/>
        <v>0</v>
      </c>
      <c r="Y895" s="28">
        <f t="shared" si="658"/>
        <v>0</v>
      </c>
      <c r="Z895" s="28">
        <f t="shared" si="658"/>
        <v>0</v>
      </c>
      <c r="AA895" s="28">
        <f t="shared" si="658"/>
        <v>0</v>
      </c>
      <c r="AB895" s="28">
        <f t="shared" si="658"/>
        <v>0</v>
      </c>
    </row>
    <row r="896" spans="1:28" outlineLevel="5">
      <c r="A896" s="2" t="s">
        <v>45</v>
      </c>
      <c r="B896" s="23" t="s">
        <v>223</v>
      </c>
      <c r="C896" s="23" t="s">
        <v>232</v>
      </c>
      <c r="D896" s="23" t="s">
        <v>48</v>
      </c>
      <c r="E896" s="23">
        <v>291</v>
      </c>
      <c r="F896" s="23"/>
      <c r="G896" s="24">
        <f>SUM(I896:K896)-H896</f>
        <v>500</v>
      </c>
      <c r="H896" s="24"/>
      <c r="I896" s="35">
        <v>500</v>
      </c>
      <c r="J896" s="8">
        <f>SUM(Q896)</f>
        <v>0</v>
      </c>
      <c r="K896" s="9">
        <f>SUM(S896+U896+W896+Y896+AA896)</f>
        <v>0</v>
      </c>
      <c r="L896" s="28">
        <f>SUM(N896:P896)-M896</f>
        <v>500</v>
      </c>
      <c r="M896" s="37"/>
      <c r="N896" s="36">
        <v>500</v>
      </c>
      <c r="O896" s="8">
        <f>SUM(R896)</f>
        <v>0</v>
      </c>
      <c r="P896" s="9">
        <f>SUM(T896+V896+X896+Z896+AB896)</f>
        <v>0</v>
      </c>
      <c r="Q896" s="9"/>
      <c r="R896" s="9"/>
      <c r="S896" s="9"/>
      <c r="T896" s="9"/>
      <c r="U896" s="9"/>
      <c r="V896" s="9"/>
      <c r="W896" s="9"/>
      <c r="X896" s="9"/>
      <c r="Y896" s="9"/>
      <c r="Z896" s="9"/>
      <c r="AA896" s="9"/>
      <c r="AB896" s="9"/>
    </row>
    <row r="897" spans="1:28" outlineLevel="4">
      <c r="A897" s="2" t="s">
        <v>49</v>
      </c>
      <c r="B897" s="23" t="s">
        <v>223</v>
      </c>
      <c r="C897" s="23" t="s">
        <v>232</v>
      </c>
      <c r="D897" s="23" t="s">
        <v>50</v>
      </c>
      <c r="E897" s="23" t="s">
        <v>2</v>
      </c>
      <c r="F897" s="23"/>
      <c r="G897" s="24">
        <f>SUM(G898)</f>
        <v>1000</v>
      </c>
      <c r="H897" s="24">
        <f>SUM(H898)</f>
        <v>0</v>
      </c>
      <c r="I897" s="35">
        <f>SUM(I898)</f>
        <v>1000</v>
      </c>
      <c r="J897" s="35">
        <f t="shared" ref="J897:AB897" si="659">SUM(J898)</f>
        <v>0</v>
      </c>
      <c r="K897" s="35">
        <f t="shared" si="659"/>
        <v>0</v>
      </c>
      <c r="L897" s="35">
        <f t="shared" si="659"/>
        <v>1000</v>
      </c>
      <c r="M897" s="35">
        <f t="shared" si="659"/>
        <v>0</v>
      </c>
      <c r="N897" s="35">
        <f t="shared" si="659"/>
        <v>1000</v>
      </c>
      <c r="O897" s="28">
        <f t="shared" si="659"/>
        <v>0</v>
      </c>
      <c r="P897" s="28">
        <f t="shared" si="659"/>
        <v>0</v>
      </c>
      <c r="Q897" s="28">
        <f t="shared" si="659"/>
        <v>0</v>
      </c>
      <c r="R897" s="28">
        <f t="shared" si="659"/>
        <v>0</v>
      </c>
      <c r="S897" s="28">
        <f t="shared" si="659"/>
        <v>0</v>
      </c>
      <c r="T897" s="28">
        <f t="shared" si="659"/>
        <v>0</v>
      </c>
      <c r="U897" s="28">
        <f t="shared" si="659"/>
        <v>0</v>
      </c>
      <c r="V897" s="28">
        <f t="shared" si="659"/>
        <v>0</v>
      </c>
      <c r="W897" s="28">
        <f t="shared" si="659"/>
        <v>0</v>
      </c>
      <c r="X897" s="28">
        <f t="shared" si="659"/>
        <v>0</v>
      </c>
      <c r="Y897" s="28">
        <f t="shared" si="659"/>
        <v>0</v>
      </c>
      <c r="Z897" s="28">
        <f t="shared" si="659"/>
        <v>0</v>
      </c>
      <c r="AA897" s="28">
        <f t="shared" si="659"/>
        <v>0</v>
      </c>
      <c r="AB897" s="28">
        <f t="shared" si="659"/>
        <v>0</v>
      </c>
    </row>
    <row r="898" spans="1:28" ht="31.5" outlineLevel="5">
      <c r="A898" s="2" t="s">
        <v>51</v>
      </c>
      <c r="B898" s="23" t="s">
        <v>223</v>
      </c>
      <c r="C898" s="23" t="s">
        <v>232</v>
      </c>
      <c r="D898" s="23" t="s">
        <v>50</v>
      </c>
      <c r="E898" s="23">
        <v>295</v>
      </c>
      <c r="F898" s="23"/>
      <c r="G898" s="24">
        <f>SUM(I898:K898)-H898</f>
        <v>1000</v>
      </c>
      <c r="H898" s="24"/>
      <c r="I898" s="35">
        <v>1000</v>
      </c>
      <c r="J898" s="8">
        <f>SUM(Q898)</f>
        <v>0</v>
      </c>
      <c r="K898" s="9">
        <f>SUM(S898+U898+W898+Y898+AA898)</f>
        <v>0</v>
      </c>
      <c r="L898" s="28">
        <f>SUM(N898:P898)-M898</f>
        <v>1000</v>
      </c>
      <c r="M898" s="37"/>
      <c r="N898" s="36">
        <v>1000</v>
      </c>
      <c r="O898" s="8">
        <f>SUM(R898)</f>
        <v>0</v>
      </c>
      <c r="P898" s="9">
        <f>SUM(T898+V898+X898+Z898+AB898)</f>
        <v>0</v>
      </c>
      <c r="Q898" s="9"/>
      <c r="R898" s="9"/>
      <c r="S898" s="9"/>
      <c r="T898" s="9"/>
      <c r="U898" s="9"/>
      <c r="V898" s="9"/>
      <c r="W898" s="9"/>
      <c r="X898" s="9"/>
      <c r="Y898" s="9"/>
      <c r="Z898" s="9"/>
      <c r="AA898" s="9"/>
      <c r="AB898" s="9"/>
    </row>
    <row r="899" spans="1:28" s="7" customFormat="1" ht="47.25" outlineLevel="2">
      <c r="A899" s="6" t="s">
        <v>238</v>
      </c>
      <c r="B899" s="48" t="s">
        <v>223</v>
      </c>
      <c r="C899" s="48" t="s">
        <v>239</v>
      </c>
      <c r="D899" s="48" t="s">
        <v>2</v>
      </c>
      <c r="E899" s="48" t="s">
        <v>2</v>
      </c>
      <c r="F899" s="48"/>
      <c r="G899" s="49">
        <f>SUM(G900+G903)</f>
        <v>640058.61</v>
      </c>
      <c r="H899" s="49">
        <f>SUM(H900+H903)</f>
        <v>0</v>
      </c>
      <c r="I899" s="49">
        <f t="shared" ref="I899:AB899" si="660">SUM(I900+I903)</f>
        <v>640058.61</v>
      </c>
      <c r="J899" s="49">
        <f t="shared" si="660"/>
        <v>0</v>
      </c>
      <c r="K899" s="49">
        <f t="shared" si="660"/>
        <v>0</v>
      </c>
      <c r="L899" s="49">
        <f t="shared" si="660"/>
        <v>579048.61</v>
      </c>
      <c r="M899" s="49">
        <f t="shared" si="660"/>
        <v>0</v>
      </c>
      <c r="N899" s="50">
        <f t="shared" si="660"/>
        <v>579048.61</v>
      </c>
      <c r="O899" s="51">
        <f t="shared" si="660"/>
        <v>0</v>
      </c>
      <c r="P899" s="51">
        <f t="shared" si="660"/>
        <v>0</v>
      </c>
      <c r="Q899" s="51">
        <f t="shared" si="660"/>
        <v>0</v>
      </c>
      <c r="R899" s="51">
        <f t="shared" si="660"/>
        <v>0</v>
      </c>
      <c r="S899" s="51">
        <f t="shared" si="660"/>
        <v>0</v>
      </c>
      <c r="T899" s="51">
        <f t="shared" si="660"/>
        <v>0</v>
      </c>
      <c r="U899" s="51">
        <f t="shared" si="660"/>
        <v>0</v>
      </c>
      <c r="V899" s="51">
        <f t="shared" si="660"/>
        <v>0</v>
      </c>
      <c r="W899" s="51">
        <f t="shared" si="660"/>
        <v>0</v>
      </c>
      <c r="X899" s="51">
        <f t="shared" si="660"/>
        <v>0</v>
      </c>
      <c r="Y899" s="51">
        <f t="shared" si="660"/>
        <v>0</v>
      </c>
      <c r="Z899" s="51">
        <f t="shared" si="660"/>
        <v>0</v>
      </c>
      <c r="AA899" s="51">
        <f t="shared" si="660"/>
        <v>0</v>
      </c>
      <c r="AB899" s="51">
        <f t="shared" si="660"/>
        <v>0</v>
      </c>
    </row>
    <row r="900" spans="1:28" ht="47.25" outlineLevel="3">
      <c r="A900" s="2" t="s">
        <v>25</v>
      </c>
      <c r="B900" s="23" t="s">
        <v>223</v>
      </c>
      <c r="C900" s="23" t="s">
        <v>239</v>
      </c>
      <c r="D900" s="23" t="s">
        <v>26</v>
      </c>
      <c r="E900" s="23" t="s">
        <v>2</v>
      </c>
      <c r="F900" s="23"/>
      <c r="G900" s="24">
        <f t="shared" ref="G900:P901" si="661">SUM(G901)</f>
        <v>210000</v>
      </c>
      <c r="H900" s="24">
        <f t="shared" si="661"/>
        <v>0</v>
      </c>
      <c r="I900" s="24">
        <f t="shared" si="661"/>
        <v>210000</v>
      </c>
      <c r="J900" s="24">
        <f t="shared" si="661"/>
        <v>0</v>
      </c>
      <c r="K900" s="24">
        <f t="shared" si="661"/>
        <v>0</v>
      </c>
      <c r="L900" s="24">
        <f t="shared" si="661"/>
        <v>148990</v>
      </c>
      <c r="M900" s="24">
        <f t="shared" si="661"/>
        <v>0</v>
      </c>
      <c r="N900" s="35">
        <f t="shared" si="661"/>
        <v>148990</v>
      </c>
      <c r="O900" s="28">
        <f t="shared" si="661"/>
        <v>0</v>
      </c>
      <c r="P900" s="28">
        <f t="shared" si="661"/>
        <v>0</v>
      </c>
      <c r="Q900" s="28">
        <f t="shared" ref="Q900:Z901" si="662">SUM(Q901)</f>
        <v>0</v>
      </c>
      <c r="R900" s="28">
        <f t="shared" si="662"/>
        <v>0</v>
      </c>
      <c r="S900" s="28">
        <f t="shared" si="662"/>
        <v>0</v>
      </c>
      <c r="T900" s="28">
        <f t="shared" si="662"/>
        <v>0</v>
      </c>
      <c r="U900" s="28">
        <f t="shared" si="662"/>
        <v>0</v>
      </c>
      <c r="V900" s="28">
        <f t="shared" si="662"/>
        <v>0</v>
      </c>
      <c r="W900" s="28">
        <f t="shared" si="662"/>
        <v>0</v>
      </c>
      <c r="X900" s="28">
        <f t="shared" si="662"/>
        <v>0</v>
      </c>
      <c r="Y900" s="28">
        <f t="shared" si="662"/>
        <v>0</v>
      </c>
      <c r="Z900" s="28">
        <f t="shared" si="662"/>
        <v>0</v>
      </c>
      <c r="AA900" s="28">
        <f t="shared" ref="AA900:AB901" si="663">SUM(AA901)</f>
        <v>0</v>
      </c>
      <c r="AB900" s="28">
        <f t="shared" si="663"/>
        <v>0</v>
      </c>
    </row>
    <row r="901" spans="1:28" ht="31.5" outlineLevel="4">
      <c r="A901" s="2" t="s">
        <v>27</v>
      </c>
      <c r="B901" s="23" t="s">
        <v>223</v>
      </c>
      <c r="C901" s="23" t="s">
        <v>239</v>
      </c>
      <c r="D901" s="23" t="s">
        <v>28</v>
      </c>
      <c r="E901" s="23" t="s">
        <v>2</v>
      </c>
      <c r="F901" s="23"/>
      <c r="G901" s="24">
        <f t="shared" si="661"/>
        <v>210000</v>
      </c>
      <c r="H901" s="24">
        <f t="shared" si="661"/>
        <v>0</v>
      </c>
      <c r="I901" s="24">
        <f t="shared" si="661"/>
        <v>210000</v>
      </c>
      <c r="J901" s="24">
        <f t="shared" si="661"/>
        <v>0</v>
      </c>
      <c r="K901" s="24">
        <f t="shared" si="661"/>
        <v>0</v>
      </c>
      <c r="L901" s="24">
        <f t="shared" si="661"/>
        <v>148990</v>
      </c>
      <c r="M901" s="24">
        <f t="shared" si="661"/>
        <v>0</v>
      </c>
      <c r="N901" s="35">
        <f t="shared" si="661"/>
        <v>148990</v>
      </c>
      <c r="O901" s="28">
        <f t="shared" si="661"/>
        <v>0</v>
      </c>
      <c r="P901" s="28">
        <f t="shared" si="661"/>
        <v>0</v>
      </c>
      <c r="Q901" s="28">
        <f t="shared" si="662"/>
        <v>0</v>
      </c>
      <c r="R901" s="28">
        <f t="shared" si="662"/>
        <v>0</v>
      </c>
      <c r="S901" s="28">
        <f t="shared" si="662"/>
        <v>0</v>
      </c>
      <c r="T901" s="28">
        <f t="shared" si="662"/>
        <v>0</v>
      </c>
      <c r="U901" s="28">
        <f t="shared" si="662"/>
        <v>0</v>
      </c>
      <c r="V901" s="28">
        <f t="shared" si="662"/>
        <v>0</v>
      </c>
      <c r="W901" s="28">
        <f t="shared" si="662"/>
        <v>0</v>
      </c>
      <c r="X901" s="28">
        <f t="shared" si="662"/>
        <v>0</v>
      </c>
      <c r="Y901" s="28">
        <f t="shared" si="662"/>
        <v>0</v>
      </c>
      <c r="Z901" s="28">
        <f t="shared" si="662"/>
        <v>0</v>
      </c>
      <c r="AA901" s="28">
        <f t="shared" si="663"/>
        <v>0</v>
      </c>
      <c r="AB901" s="28">
        <f t="shared" si="663"/>
        <v>0</v>
      </c>
    </row>
    <row r="902" spans="1:28" ht="31.5" outlineLevel="5">
      <c r="A902" s="2" t="s">
        <v>195</v>
      </c>
      <c r="B902" s="23" t="s">
        <v>223</v>
      </c>
      <c r="C902" s="23" t="s">
        <v>239</v>
      </c>
      <c r="D902" s="23" t="s">
        <v>28</v>
      </c>
      <c r="E902" s="23" t="s">
        <v>196</v>
      </c>
      <c r="F902" s="23"/>
      <c r="G902" s="24">
        <f>SUM(I902:K902)-H902</f>
        <v>210000</v>
      </c>
      <c r="H902" s="24"/>
      <c r="I902" s="35">
        <v>210000</v>
      </c>
      <c r="J902" s="8">
        <f>SUM(Q902)</f>
        <v>0</v>
      </c>
      <c r="K902" s="9">
        <f>SUM(S902+U902+W902+Y902+AA902)</f>
        <v>0</v>
      </c>
      <c r="L902" s="28">
        <f>SUM(N902:P902)-M902</f>
        <v>148990</v>
      </c>
      <c r="M902" s="37"/>
      <c r="N902" s="36">
        <v>148990</v>
      </c>
      <c r="O902" s="8">
        <f>SUM(R902)</f>
        <v>0</v>
      </c>
      <c r="P902" s="9">
        <f>SUM(T902+V902+X902+Z902+AB902)</f>
        <v>0</v>
      </c>
      <c r="Q902" s="9"/>
      <c r="R902" s="9"/>
      <c r="S902" s="9"/>
      <c r="T902" s="9"/>
      <c r="U902" s="9"/>
      <c r="V902" s="9"/>
      <c r="W902" s="9"/>
      <c r="X902" s="9"/>
      <c r="Y902" s="9"/>
      <c r="Z902" s="9"/>
      <c r="AA902" s="9"/>
      <c r="AB902" s="9"/>
    </row>
    <row r="903" spans="1:28" ht="63" outlineLevel="3">
      <c r="A903" s="2" t="s">
        <v>225</v>
      </c>
      <c r="B903" s="23" t="s">
        <v>223</v>
      </c>
      <c r="C903" s="23" t="s">
        <v>239</v>
      </c>
      <c r="D903" s="23" t="s">
        <v>226</v>
      </c>
      <c r="E903" s="23" t="s">
        <v>2</v>
      </c>
      <c r="F903" s="23"/>
      <c r="G903" s="24">
        <f t="shared" ref="G903:I904" si="664">SUM(G904)</f>
        <v>430058.61</v>
      </c>
      <c r="H903" s="24">
        <f t="shared" si="664"/>
        <v>0</v>
      </c>
      <c r="I903" s="35">
        <f t="shared" si="664"/>
        <v>430058.61</v>
      </c>
      <c r="J903" s="35">
        <f t="shared" ref="J903:S904" si="665">SUM(J904)</f>
        <v>0</v>
      </c>
      <c r="K903" s="35">
        <f t="shared" si="665"/>
        <v>0</v>
      </c>
      <c r="L903" s="35">
        <f t="shared" si="665"/>
        <v>430058.61</v>
      </c>
      <c r="M903" s="35">
        <f t="shared" si="665"/>
        <v>0</v>
      </c>
      <c r="N903" s="35">
        <f t="shared" si="665"/>
        <v>430058.61</v>
      </c>
      <c r="O903" s="28">
        <f t="shared" si="665"/>
        <v>0</v>
      </c>
      <c r="P903" s="28">
        <f t="shared" si="665"/>
        <v>0</v>
      </c>
      <c r="Q903" s="28">
        <f t="shared" si="665"/>
        <v>0</v>
      </c>
      <c r="R903" s="28">
        <f t="shared" si="665"/>
        <v>0</v>
      </c>
      <c r="S903" s="28">
        <f t="shared" si="665"/>
        <v>0</v>
      </c>
      <c r="T903" s="28">
        <f t="shared" ref="T903:AB904" si="666">SUM(T904)</f>
        <v>0</v>
      </c>
      <c r="U903" s="28">
        <f t="shared" si="666"/>
        <v>0</v>
      </c>
      <c r="V903" s="28">
        <f t="shared" si="666"/>
        <v>0</v>
      </c>
      <c r="W903" s="28">
        <f t="shared" si="666"/>
        <v>0</v>
      </c>
      <c r="X903" s="28">
        <f t="shared" si="666"/>
        <v>0</v>
      </c>
      <c r="Y903" s="28">
        <f t="shared" si="666"/>
        <v>0</v>
      </c>
      <c r="Z903" s="28">
        <f t="shared" si="666"/>
        <v>0</v>
      </c>
      <c r="AA903" s="28">
        <f t="shared" si="666"/>
        <v>0</v>
      </c>
      <c r="AB903" s="28">
        <f t="shared" si="666"/>
        <v>0</v>
      </c>
    </row>
    <row r="904" spans="1:28" ht="31.5" outlineLevel="4">
      <c r="A904" s="2" t="s">
        <v>227</v>
      </c>
      <c r="B904" s="23" t="s">
        <v>223</v>
      </c>
      <c r="C904" s="23" t="s">
        <v>239</v>
      </c>
      <c r="D904" s="23" t="s">
        <v>228</v>
      </c>
      <c r="E904" s="23" t="s">
        <v>2</v>
      </c>
      <c r="F904" s="23"/>
      <c r="G904" s="24">
        <f t="shared" si="664"/>
        <v>430058.61</v>
      </c>
      <c r="H904" s="24">
        <f t="shared" si="664"/>
        <v>0</v>
      </c>
      <c r="I904" s="35">
        <f t="shared" si="664"/>
        <v>430058.61</v>
      </c>
      <c r="J904" s="35">
        <f t="shared" si="665"/>
        <v>0</v>
      </c>
      <c r="K904" s="35">
        <f t="shared" si="665"/>
        <v>0</v>
      </c>
      <c r="L904" s="35">
        <f t="shared" si="665"/>
        <v>430058.61</v>
      </c>
      <c r="M904" s="35">
        <f t="shared" si="665"/>
        <v>0</v>
      </c>
      <c r="N904" s="35">
        <f t="shared" si="665"/>
        <v>430058.61</v>
      </c>
      <c r="O904" s="28">
        <f t="shared" si="665"/>
        <v>0</v>
      </c>
      <c r="P904" s="28">
        <f t="shared" si="665"/>
        <v>0</v>
      </c>
      <c r="Q904" s="28">
        <f t="shared" si="665"/>
        <v>0</v>
      </c>
      <c r="R904" s="28">
        <f t="shared" si="665"/>
        <v>0</v>
      </c>
      <c r="S904" s="28">
        <f t="shared" si="665"/>
        <v>0</v>
      </c>
      <c r="T904" s="28">
        <f t="shared" si="666"/>
        <v>0</v>
      </c>
      <c r="U904" s="28">
        <f t="shared" si="666"/>
        <v>0</v>
      </c>
      <c r="V904" s="28">
        <f t="shared" si="666"/>
        <v>0</v>
      </c>
      <c r="W904" s="28">
        <f t="shared" si="666"/>
        <v>0</v>
      </c>
      <c r="X904" s="28">
        <f t="shared" si="666"/>
        <v>0</v>
      </c>
      <c r="Y904" s="28">
        <f t="shared" si="666"/>
        <v>0</v>
      </c>
      <c r="Z904" s="28">
        <f t="shared" si="666"/>
        <v>0</v>
      </c>
      <c r="AA904" s="28">
        <f t="shared" si="666"/>
        <v>0</v>
      </c>
      <c r="AB904" s="28">
        <f t="shared" si="666"/>
        <v>0</v>
      </c>
    </row>
    <row r="905" spans="1:28" ht="63" outlineLevel="5">
      <c r="A905" s="2" t="s">
        <v>229</v>
      </c>
      <c r="B905" s="23" t="s">
        <v>223</v>
      </c>
      <c r="C905" s="23" t="s">
        <v>239</v>
      </c>
      <c r="D905" s="23" t="s">
        <v>228</v>
      </c>
      <c r="E905" s="23" t="s">
        <v>230</v>
      </c>
      <c r="F905" s="23"/>
      <c r="G905" s="24">
        <f>SUM(I905:K905)-H905</f>
        <v>430058.61</v>
      </c>
      <c r="H905" s="24"/>
      <c r="I905" s="35">
        <v>430058.61</v>
      </c>
      <c r="J905" s="8">
        <f>SUM(Q905)</f>
        <v>0</v>
      </c>
      <c r="K905" s="9">
        <f>SUM(S905+U905+W905+Y905+AA905)</f>
        <v>0</v>
      </c>
      <c r="L905" s="28">
        <f>SUM(N905:P905)-M905</f>
        <v>430058.61</v>
      </c>
      <c r="M905" s="37"/>
      <c r="N905" s="36">
        <v>430058.61</v>
      </c>
      <c r="O905" s="8">
        <f>SUM(R905)</f>
        <v>0</v>
      </c>
      <c r="P905" s="9">
        <f>SUM(T905+V905+X905+Z905+AB905)</f>
        <v>0</v>
      </c>
      <c r="Q905" s="9"/>
      <c r="R905" s="9"/>
      <c r="S905" s="9"/>
      <c r="T905" s="9"/>
      <c r="U905" s="9"/>
      <c r="V905" s="9"/>
      <c r="W905" s="9"/>
      <c r="X905" s="9"/>
      <c r="Y905" s="9"/>
      <c r="Z905" s="9"/>
      <c r="AA905" s="9"/>
      <c r="AB905" s="9"/>
    </row>
    <row r="906" spans="1:28" s="7" customFormat="1" ht="78.75" outlineLevel="2">
      <c r="A906" s="6" t="s">
        <v>986</v>
      </c>
      <c r="B906" s="48" t="s">
        <v>223</v>
      </c>
      <c r="C906" s="59" t="s">
        <v>985</v>
      </c>
      <c r="D906" s="48" t="s">
        <v>2</v>
      </c>
      <c r="E906" s="48" t="s">
        <v>2</v>
      </c>
      <c r="F906" s="48"/>
      <c r="G906" s="49">
        <f t="shared" ref="G906:I908" si="667">SUM(G907)</f>
        <v>1107579.6200000001</v>
      </c>
      <c r="H906" s="49">
        <f t="shared" si="667"/>
        <v>0</v>
      </c>
      <c r="I906" s="50">
        <f t="shared" si="667"/>
        <v>1107579.6200000001</v>
      </c>
      <c r="J906" s="50">
        <f t="shared" ref="J906:AB908" si="668">SUM(J907)</f>
        <v>0</v>
      </c>
      <c r="K906" s="50">
        <f t="shared" si="668"/>
        <v>0</v>
      </c>
      <c r="L906" s="50">
        <f t="shared" si="668"/>
        <v>1107579.6200000001</v>
      </c>
      <c r="M906" s="50">
        <f t="shared" si="668"/>
        <v>0</v>
      </c>
      <c r="N906" s="50">
        <f t="shared" si="668"/>
        <v>1107579.6200000001</v>
      </c>
      <c r="O906" s="51">
        <f t="shared" si="668"/>
        <v>0</v>
      </c>
      <c r="P906" s="51">
        <f t="shared" si="668"/>
        <v>0</v>
      </c>
      <c r="Q906" s="51">
        <f t="shared" si="668"/>
        <v>0</v>
      </c>
      <c r="R906" s="51">
        <f t="shared" si="668"/>
        <v>0</v>
      </c>
      <c r="S906" s="51">
        <f t="shared" si="668"/>
        <v>0</v>
      </c>
      <c r="T906" s="51">
        <f t="shared" si="668"/>
        <v>0</v>
      </c>
      <c r="U906" s="51">
        <f t="shared" si="668"/>
        <v>0</v>
      </c>
      <c r="V906" s="51">
        <f t="shared" si="668"/>
        <v>0</v>
      </c>
      <c r="W906" s="51">
        <f t="shared" si="668"/>
        <v>0</v>
      </c>
      <c r="X906" s="51">
        <f t="shared" si="668"/>
        <v>0</v>
      </c>
      <c r="Y906" s="51">
        <f t="shared" si="668"/>
        <v>0</v>
      </c>
      <c r="Z906" s="51">
        <f t="shared" si="668"/>
        <v>0</v>
      </c>
      <c r="AA906" s="51">
        <f t="shared" si="668"/>
        <v>0</v>
      </c>
      <c r="AB906" s="51">
        <f t="shared" si="668"/>
        <v>0</v>
      </c>
    </row>
    <row r="907" spans="1:28" ht="63" outlineLevel="3">
      <c r="A907" s="2" t="s">
        <v>225</v>
      </c>
      <c r="B907" s="23" t="s">
        <v>223</v>
      </c>
      <c r="C907" s="60" t="s">
        <v>985</v>
      </c>
      <c r="D907" s="23" t="s">
        <v>226</v>
      </c>
      <c r="E907" s="23" t="s">
        <v>2</v>
      </c>
      <c r="F907" s="23"/>
      <c r="G907" s="24">
        <f t="shared" si="667"/>
        <v>1107579.6200000001</v>
      </c>
      <c r="H907" s="24">
        <f t="shared" si="667"/>
        <v>0</v>
      </c>
      <c r="I907" s="35">
        <f t="shared" si="667"/>
        <v>1107579.6200000001</v>
      </c>
      <c r="J907" s="35">
        <f t="shared" si="668"/>
        <v>0</v>
      </c>
      <c r="K907" s="35">
        <f t="shared" si="668"/>
        <v>0</v>
      </c>
      <c r="L907" s="35">
        <f t="shared" si="668"/>
        <v>1107579.6200000001</v>
      </c>
      <c r="M907" s="35">
        <f t="shared" si="668"/>
        <v>0</v>
      </c>
      <c r="N907" s="35">
        <f t="shared" si="668"/>
        <v>1107579.6200000001</v>
      </c>
      <c r="O907" s="28">
        <f t="shared" si="668"/>
        <v>0</v>
      </c>
      <c r="P907" s="28">
        <f t="shared" si="668"/>
        <v>0</v>
      </c>
      <c r="Q907" s="28">
        <f t="shared" si="668"/>
        <v>0</v>
      </c>
      <c r="R907" s="28">
        <f t="shared" si="668"/>
        <v>0</v>
      </c>
      <c r="S907" s="28">
        <f t="shared" si="668"/>
        <v>0</v>
      </c>
      <c r="T907" s="28">
        <f t="shared" si="668"/>
        <v>0</v>
      </c>
      <c r="U907" s="28">
        <f t="shared" si="668"/>
        <v>0</v>
      </c>
      <c r="V907" s="28">
        <f t="shared" si="668"/>
        <v>0</v>
      </c>
      <c r="W907" s="28">
        <f t="shared" si="668"/>
        <v>0</v>
      </c>
      <c r="X907" s="28">
        <f t="shared" si="668"/>
        <v>0</v>
      </c>
      <c r="Y907" s="28">
        <f t="shared" si="668"/>
        <v>0</v>
      </c>
      <c r="Z907" s="28">
        <f t="shared" si="668"/>
        <v>0</v>
      </c>
      <c r="AA907" s="28">
        <f t="shared" si="668"/>
        <v>0</v>
      </c>
      <c r="AB907" s="28">
        <f t="shared" si="668"/>
        <v>0</v>
      </c>
    </row>
    <row r="908" spans="1:28" ht="31.5" outlineLevel="4">
      <c r="A908" s="2" t="s">
        <v>227</v>
      </c>
      <c r="B908" s="23" t="s">
        <v>223</v>
      </c>
      <c r="C908" s="60" t="s">
        <v>985</v>
      </c>
      <c r="D908" s="23" t="s">
        <v>228</v>
      </c>
      <c r="E908" s="23" t="s">
        <v>2</v>
      </c>
      <c r="F908" s="23"/>
      <c r="G908" s="24">
        <f t="shared" si="667"/>
        <v>1107579.6200000001</v>
      </c>
      <c r="H908" s="24">
        <f t="shared" si="667"/>
        <v>0</v>
      </c>
      <c r="I908" s="35">
        <f t="shared" si="667"/>
        <v>1107579.6200000001</v>
      </c>
      <c r="J908" s="35">
        <f t="shared" si="668"/>
        <v>0</v>
      </c>
      <c r="K908" s="35">
        <f t="shared" si="668"/>
        <v>0</v>
      </c>
      <c r="L908" s="35">
        <f t="shared" si="668"/>
        <v>1107579.6200000001</v>
      </c>
      <c r="M908" s="35">
        <f t="shared" si="668"/>
        <v>0</v>
      </c>
      <c r="N908" s="35">
        <f t="shared" si="668"/>
        <v>1107579.6200000001</v>
      </c>
      <c r="O908" s="28">
        <f t="shared" si="668"/>
        <v>0</v>
      </c>
      <c r="P908" s="28">
        <f t="shared" si="668"/>
        <v>0</v>
      </c>
      <c r="Q908" s="28">
        <f t="shared" si="668"/>
        <v>0</v>
      </c>
      <c r="R908" s="28">
        <f t="shared" si="668"/>
        <v>0</v>
      </c>
      <c r="S908" s="28">
        <f t="shared" si="668"/>
        <v>0</v>
      </c>
      <c r="T908" s="28">
        <f t="shared" si="668"/>
        <v>0</v>
      </c>
      <c r="U908" s="28">
        <f t="shared" si="668"/>
        <v>0</v>
      </c>
      <c r="V908" s="28">
        <f t="shared" si="668"/>
        <v>0</v>
      </c>
      <c r="W908" s="28">
        <f t="shared" si="668"/>
        <v>0</v>
      </c>
      <c r="X908" s="28">
        <f t="shared" si="668"/>
        <v>0</v>
      </c>
      <c r="Y908" s="28">
        <f t="shared" si="668"/>
        <v>0</v>
      </c>
      <c r="Z908" s="28">
        <f t="shared" si="668"/>
        <v>0</v>
      </c>
      <c r="AA908" s="28">
        <f t="shared" si="668"/>
        <v>0</v>
      </c>
      <c r="AB908" s="28">
        <f t="shared" si="668"/>
        <v>0</v>
      </c>
    </row>
    <row r="909" spans="1:28" ht="63" outlineLevel="5">
      <c r="A909" s="2" t="s">
        <v>229</v>
      </c>
      <c r="B909" s="23" t="s">
        <v>223</v>
      </c>
      <c r="C909" s="60" t="s">
        <v>985</v>
      </c>
      <c r="D909" s="23" t="s">
        <v>228</v>
      </c>
      <c r="E909" s="23" t="s">
        <v>230</v>
      </c>
      <c r="F909" s="23"/>
      <c r="G909" s="24">
        <f>SUM(I909:K909)-H909</f>
        <v>1107579.6200000001</v>
      </c>
      <c r="H909" s="24"/>
      <c r="I909" s="35">
        <v>1107579.6200000001</v>
      </c>
      <c r="J909" s="8">
        <f>SUM(Q909)</f>
        <v>0</v>
      </c>
      <c r="K909" s="9">
        <f>SUM(S909+U909+W909+Y909+AA909)</f>
        <v>0</v>
      </c>
      <c r="L909" s="28">
        <f>SUM(N909:P909)-M909</f>
        <v>1107579.6200000001</v>
      </c>
      <c r="M909" s="37"/>
      <c r="N909" s="36">
        <v>1107579.6200000001</v>
      </c>
      <c r="O909" s="8">
        <f>SUM(R909)</f>
        <v>0</v>
      </c>
      <c r="P909" s="9">
        <f>SUM(T909+V909+X909+Z909+AB909)</f>
        <v>0</v>
      </c>
      <c r="Q909" s="9"/>
      <c r="R909" s="9"/>
      <c r="S909" s="9"/>
      <c r="T909" s="9"/>
      <c r="U909" s="9"/>
      <c r="V909" s="9"/>
      <c r="W909" s="9"/>
      <c r="X909" s="9"/>
      <c r="Y909" s="9"/>
      <c r="Z909" s="9"/>
      <c r="AA909" s="9"/>
      <c r="AB909" s="9"/>
    </row>
    <row r="910" spans="1:28" s="7" customFormat="1" ht="267.75" outlineLevel="2">
      <c r="A910" s="6" t="s">
        <v>240</v>
      </c>
      <c r="B910" s="48" t="s">
        <v>223</v>
      </c>
      <c r="C910" s="48" t="s">
        <v>241</v>
      </c>
      <c r="D910" s="48" t="s">
        <v>2</v>
      </c>
      <c r="E910" s="48" t="s">
        <v>2</v>
      </c>
      <c r="F910" s="48"/>
      <c r="G910" s="49">
        <f>SUM(G911+G917+G922)</f>
        <v>85715378.75</v>
      </c>
      <c r="H910" s="49">
        <f>SUM(H911+H917+H922)</f>
        <v>0</v>
      </c>
      <c r="I910" s="50">
        <f>SUM(I911+I917+I922)</f>
        <v>85715378.75</v>
      </c>
      <c r="J910" s="50">
        <f t="shared" ref="J910:AB910" si="669">SUM(J911+J917+J922)</f>
        <v>0</v>
      </c>
      <c r="K910" s="50">
        <f t="shared" si="669"/>
        <v>0</v>
      </c>
      <c r="L910" s="50">
        <f t="shared" si="669"/>
        <v>85715378.75</v>
      </c>
      <c r="M910" s="50">
        <f t="shared" si="669"/>
        <v>0</v>
      </c>
      <c r="N910" s="50">
        <f t="shared" si="669"/>
        <v>85715378.75</v>
      </c>
      <c r="O910" s="51">
        <f t="shared" si="669"/>
        <v>0</v>
      </c>
      <c r="P910" s="51">
        <f t="shared" si="669"/>
        <v>0</v>
      </c>
      <c r="Q910" s="51">
        <f t="shared" si="669"/>
        <v>0</v>
      </c>
      <c r="R910" s="51">
        <f t="shared" si="669"/>
        <v>0</v>
      </c>
      <c r="S910" s="51">
        <f t="shared" si="669"/>
        <v>0</v>
      </c>
      <c r="T910" s="51">
        <f t="shared" si="669"/>
        <v>0</v>
      </c>
      <c r="U910" s="51">
        <f t="shared" si="669"/>
        <v>0</v>
      </c>
      <c r="V910" s="51">
        <f t="shared" si="669"/>
        <v>0</v>
      </c>
      <c r="W910" s="51">
        <f t="shared" si="669"/>
        <v>0</v>
      </c>
      <c r="X910" s="51">
        <f t="shared" si="669"/>
        <v>0</v>
      </c>
      <c r="Y910" s="51">
        <f t="shared" si="669"/>
        <v>0</v>
      </c>
      <c r="Z910" s="51">
        <f t="shared" si="669"/>
        <v>0</v>
      </c>
      <c r="AA910" s="51">
        <f t="shared" si="669"/>
        <v>0</v>
      </c>
      <c r="AB910" s="51">
        <f t="shared" si="669"/>
        <v>0</v>
      </c>
    </row>
    <row r="911" spans="1:28" ht="110.25" outlineLevel="3">
      <c r="A911" s="2" t="s">
        <v>9</v>
      </c>
      <c r="B911" s="23" t="s">
        <v>223</v>
      </c>
      <c r="C911" s="23" t="s">
        <v>241</v>
      </c>
      <c r="D911" s="23" t="s">
        <v>10</v>
      </c>
      <c r="E911" s="23" t="s">
        <v>2</v>
      </c>
      <c r="F911" s="23"/>
      <c r="G911" s="24">
        <f>SUM(G912+G915)</f>
        <v>28311618.75</v>
      </c>
      <c r="H911" s="24">
        <f>SUM(H912+H915)</f>
        <v>0</v>
      </c>
      <c r="I911" s="35">
        <f>SUM(I912+I915)</f>
        <v>28311618.75</v>
      </c>
      <c r="J911" s="35">
        <f t="shared" ref="J911:AB911" si="670">SUM(J912+J915)</f>
        <v>0</v>
      </c>
      <c r="K911" s="35">
        <f t="shared" si="670"/>
        <v>0</v>
      </c>
      <c r="L911" s="35">
        <f t="shared" si="670"/>
        <v>28311618.75</v>
      </c>
      <c r="M911" s="35">
        <f t="shared" si="670"/>
        <v>0</v>
      </c>
      <c r="N911" s="35">
        <f t="shared" si="670"/>
        <v>28311618.75</v>
      </c>
      <c r="O911" s="28">
        <f t="shared" si="670"/>
        <v>0</v>
      </c>
      <c r="P911" s="28">
        <f t="shared" si="670"/>
        <v>0</v>
      </c>
      <c r="Q911" s="28">
        <f t="shared" si="670"/>
        <v>0</v>
      </c>
      <c r="R911" s="28">
        <f t="shared" si="670"/>
        <v>0</v>
      </c>
      <c r="S911" s="28">
        <f t="shared" si="670"/>
        <v>0</v>
      </c>
      <c r="T911" s="28">
        <f t="shared" si="670"/>
        <v>0</v>
      </c>
      <c r="U911" s="28">
        <f t="shared" si="670"/>
        <v>0</v>
      </c>
      <c r="V911" s="28">
        <f t="shared" si="670"/>
        <v>0</v>
      </c>
      <c r="W911" s="28">
        <f t="shared" si="670"/>
        <v>0</v>
      </c>
      <c r="X911" s="28">
        <f t="shared" si="670"/>
        <v>0</v>
      </c>
      <c r="Y911" s="28">
        <f t="shared" si="670"/>
        <v>0</v>
      </c>
      <c r="Z911" s="28">
        <f t="shared" si="670"/>
        <v>0</v>
      </c>
      <c r="AA911" s="28">
        <f t="shared" si="670"/>
        <v>0</v>
      </c>
      <c r="AB911" s="28">
        <f t="shared" si="670"/>
        <v>0</v>
      </c>
    </row>
    <row r="912" spans="1:28" ht="31.5" outlineLevel="4">
      <c r="A912" s="2" t="s">
        <v>67</v>
      </c>
      <c r="B912" s="23" t="s">
        <v>223</v>
      </c>
      <c r="C912" s="23" t="s">
        <v>241</v>
      </c>
      <c r="D912" s="23" t="s">
        <v>68</v>
      </c>
      <c r="E912" s="23" t="s">
        <v>2</v>
      </c>
      <c r="F912" s="23"/>
      <c r="G912" s="24">
        <f>SUM(G913:G914)</f>
        <v>21761344.460000001</v>
      </c>
      <c r="H912" s="24">
        <f>SUM(H913:H914)</f>
        <v>0</v>
      </c>
      <c r="I912" s="35">
        <f>SUM(I913:I914)</f>
        <v>21761344.460000001</v>
      </c>
      <c r="J912" s="35">
        <f t="shared" ref="J912:AB912" si="671">SUM(J913:J914)</f>
        <v>0</v>
      </c>
      <c r="K912" s="35">
        <f t="shared" si="671"/>
        <v>0</v>
      </c>
      <c r="L912" s="35">
        <f t="shared" si="671"/>
        <v>21761344.460000001</v>
      </c>
      <c r="M912" s="35">
        <f t="shared" si="671"/>
        <v>0</v>
      </c>
      <c r="N912" s="35">
        <f t="shared" si="671"/>
        <v>21761344.460000001</v>
      </c>
      <c r="O912" s="28">
        <f t="shared" si="671"/>
        <v>0</v>
      </c>
      <c r="P912" s="28">
        <f t="shared" si="671"/>
        <v>0</v>
      </c>
      <c r="Q912" s="28">
        <f t="shared" si="671"/>
        <v>0</v>
      </c>
      <c r="R912" s="28">
        <f t="shared" si="671"/>
        <v>0</v>
      </c>
      <c r="S912" s="28">
        <f t="shared" si="671"/>
        <v>0</v>
      </c>
      <c r="T912" s="28">
        <f t="shared" si="671"/>
        <v>0</v>
      </c>
      <c r="U912" s="28">
        <f t="shared" si="671"/>
        <v>0</v>
      </c>
      <c r="V912" s="28">
        <f t="shared" si="671"/>
        <v>0</v>
      </c>
      <c r="W912" s="28">
        <f t="shared" si="671"/>
        <v>0</v>
      </c>
      <c r="X912" s="28">
        <f t="shared" si="671"/>
        <v>0</v>
      </c>
      <c r="Y912" s="28">
        <f t="shared" si="671"/>
        <v>0</v>
      </c>
      <c r="Z912" s="28">
        <f t="shared" si="671"/>
        <v>0</v>
      </c>
      <c r="AA912" s="28">
        <f t="shared" si="671"/>
        <v>0</v>
      </c>
      <c r="AB912" s="28">
        <f t="shared" si="671"/>
        <v>0</v>
      </c>
    </row>
    <row r="913" spans="1:28" outlineLevel="5">
      <c r="A913" s="2" t="s">
        <v>13</v>
      </c>
      <c r="B913" s="23" t="s">
        <v>223</v>
      </c>
      <c r="C913" s="23" t="s">
        <v>241</v>
      </c>
      <c r="D913" s="23" t="s">
        <v>68</v>
      </c>
      <c r="E913" s="23" t="s">
        <v>14</v>
      </c>
      <c r="F913" s="23"/>
      <c r="G913" s="24">
        <f>SUM(I913:K913)-H913</f>
        <v>21689649.800000001</v>
      </c>
      <c r="H913" s="24"/>
      <c r="I913" s="35">
        <v>21689649.800000001</v>
      </c>
      <c r="J913" s="8">
        <f>SUM(Q913)</f>
        <v>0</v>
      </c>
      <c r="K913" s="9">
        <f>SUM(S913+U913+W913+Y913+AA913)</f>
        <v>0</v>
      </c>
      <c r="L913" s="28">
        <f>SUM(N913:P913)-M913</f>
        <v>21689649.800000001</v>
      </c>
      <c r="M913" s="37"/>
      <c r="N913" s="36">
        <v>21689649.800000001</v>
      </c>
      <c r="O913" s="8">
        <f>SUM(R913)</f>
        <v>0</v>
      </c>
      <c r="P913" s="9">
        <f>SUM(T913+V913+X913+Z913+AB913)</f>
        <v>0</v>
      </c>
      <c r="Q913" s="9"/>
      <c r="R913" s="9"/>
      <c r="S913" s="9"/>
      <c r="T913" s="9"/>
      <c r="U913" s="9"/>
      <c r="V913" s="9"/>
      <c r="W913" s="9"/>
      <c r="X913" s="9"/>
      <c r="Y913" s="9"/>
      <c r="Z913" s="9"/>
      <c r="AA913" s="9"/>
      <c r="AB913" s="9"/>
    </row>
    <row r="914" spans="1:28" ht="47.25" outlineLevel="5">
      <c r="A914" s="2" t="s">
        <v>23</v>
      </c>
      <c r="B914" s="23" t="s">
        <v>223</v>
      </c>
      <c r="C914" s="23" t="s">
        <v>241</v>
      </c>
      <c r="D914" s="23" t="s">
        <v>68</v>
      </c>
      <c r="E914" s="23" t="s">
        <v>24</v>
      </c>
      <c r="F914" s="23"/>
      <c r="G914" s="24">
        <f>SUM(I914:K914)-H914</f>
        <v>71694.66</v>
      </c>
      <c r="H914" s="24"/>
      <c r="I914" s="35">
        <v>71694.66</v>
      </c>
      <c r="J914" s="8">
        <f>SUM(Q914)</f>
        <v>0</v>
      </c>
      <c r="K914" s="9">
        <f>SUM(S914+U914+W914+Y914+AA914)</f>
        <v>0</v>
      </c>
      <c r="L914" s="28">
        <f>SUM(N914:P914)-M914</f>
        <v>71694.66</v>
      </c>
      <c r="M914" s="37"/>
      <c r="N914" s="36">
        <v>71694.66</v>
      </c>
      <c r="O914" s="8">
        <f>SUM(R914)</f>
        <v>0</v>
      </c>
      <c r="P914" s="9">
        <f>SUM(T914+V914+X914+Z914+AB914)</f>
        <v>0</v>
      </c>
      <c r="Q914" s="9"/>
      <c r="R914" s="9"/>
      <c r="S914" s="9"/>
      <c r="T914" s="9"/>
      <c r="U914" s="9"/>
      <c r="V914" s="9"/>
      <c r="W914" s="9"/>
      <c r="X914" s="9"/>
      <c r="Y914" s="9"/>
      <c r="Z914" s="9"/>
      <c r="AA914" s="9"/>
      <c r="AB914" s="9"/>
    </row>
    <row r="915" spans="1:28" ht="78.75" outlineLevel="4">
      <c r="A915" s="2" t="s">
        <v>69</v>
      </c>
      <c r="B915" s="23" t="s">
        <v>223</v>
      </c>
      <c r="C915" s="23" t="s">
        <v>241</v>
      </c>
      <c r="D915" s="23" t="s">
        <v>70</v>
      </c>
      <c r="E915" s="23" t="s">
        <v>2</v>
      </c>
      <c r="F915" s="23"/>
      <c r="G915" s="24">
        <f>SUM(G916)</f>
        <v>6550274.29</v>
      </c>
      <c r="H915" s="24">
        <f>SUM(H916)</f>
        <v>0</v>
      </c>
      <c r="I915" s="35">
        <f>SUM(I916)</f>
        <v>6550274.29</v>
      </c>
      <c r="J915" s="35">
        <f t="shared" ref="J915:AB915" si="672">SUM(J916)</f>
        <v>0</v>
      </c>
      <c r="K915" s="35">
        <f t="shared" si="672"/>
        <v>0</v>
      </c>
      <c r="L915" s="35">
        <f t="shared" si="672"/>
        <v>6550274.29</v>
      </c>
      <c r="M915" s="35">
        <f t="shared" si="672"/>
        <v>0</v>
      </c>
      <c r="N915" s="35">
        <f t="shared" si="672"/>
        <v>6550274.29</v>
      </c>
      <c r="O915" s="28">
        <f t="shared" si="672"/>
        <v>0</v>
      </c>
      <c r="P915" s="28">
        <f t="shared" si="672"/>
        <v>0</v>
      </c>
      <c r="Q915" s="28">
        <f t="shared" si="672"/>
        <v>0</v>
      </c>
      <c r="R915" s="28">
        <f t="shared" si="672"/>
        <v>0</v>
      </c>
      <c r="S915" s="28">
        <f t="shared" si="672"/>
        <v>0</v>
      </c>
      <c r="T915" s="28">
        <f t="shared" si="672"/>
        <v>0</v>
      </c>
      <c r="U915" s="28">
        <f t="shared" si="672"/>
        <v>0</v>
      </c>
      <c r="V915" s="28">
        <f t="shared" si="672"/>
        <v>0</v>
      </c>
      <c r="W915" s="28">
        <f t="shared" si="672"/>
        <v>0</v>
      </c>
      <c r="X915" s="28">
        <f t="shared" si="672"/>
        <v>0</v>
      </c>
      <c r="Y915" s="28">
        <f t="shared" si="672"/>
        <v>0</v>
      </c>
      <c r="Z915" s="28">
        <f t="shared" si="672"/>
        <v>0</v>
      </c>
      <c r="AA915" s="28">
        <f t="shared" si="672"/>
        <v>0</v>
      </c>
      <c r="AB915" s="28">
        <f t="shared" si="672"/>
        <v>0</v>
      </c>
    </row>
    <row r="916" spans="1:28" ht="31.5" outlineLevel="5">
      <c r="A916" s="2" t="s">
        <v>17</v>
      </c>
      <c r="B916" s="23" t="s">
        <v>223</v>
      </c>
      <c r="C916" s="23" t="s">
        <v>241</v>
      </c>
      <c r="D916" s="23" t="s">
        <v>70</v>
      </c>
      <c r="E916" s="23" t="s">
        <v>18</v>
      </c>
      <c r="F916" s="23"/>
      <c r="G916" s="24">
        <f>SUM(I916:K916)-H916</f>
        <v>6550274.29</v>
      </c>
      <c r="H916" s="24"/>
      <c r="I916" s="35">
        <v>6550274.29</v>
      </c>
      <c r="J916" s="8">
        <f>SUM(Q916)</f>
        <v>0</v>
      </c>
      <c r="K916" s="9">
        <f>SUM(S916+U916+W916+Y916+AA916)</f>
        <v>0</v>
      </c>
      <c r="L916" s="28">
        <f>SUM(N916:P916)-M916</f>
        <v>6550274.29</v>
      </c>
      <c r="M916" s="37"/>
      <c r="N916" s="36">
        <v>6550274.29</v>
      </c>
      <c r="O916" s="8">
        <f>SUM(R916)</f>
        <v>0</v>
      </c>
      <c r="P916" s="9">
        <f>SUM(T916+V916+X916+Z916+AB916)</f>
        <v>0</v>
      </c>
      <c r="Q916" s="9"/>
      <c r="R916" s="9"/>
      <c r="S916" s="9"/>
      <c r="T916" s="9"/>
      <c r="U916" s="9"/>
      <c r="V916" s="9"/>
      <c r="W916" s="9"/>
      <c r="X916" s="9"/>
      <c r="Y916" s="9"/>
      <c r="Z916" s="9"/>
      <c r="AA916" s="9"/>
      <c r="AB916" s="9"/>
    </row>
    <row r="917" spans="1:28" ht="47.25" outlineLevel="3">
      <c r="A917" s="2" t="s">
        <v>25</v>
      </c>
      <c r="B917" s="23" t="s">
        <v>223</v>
      </c>
      <c r="C917" s="23" t="s">
        <v>241</v>
      </c>
      <c r="D917" s="23" t="s">
        <v>26</v>
      </c>
      <c r="E917" s="23" t="s">
        <v>2</v>
      </c>
      <c r="F917" s="23"/>
      <c r="G917" s="24">
        <f>SUM(G918)</f>
        <v>513460.67</v>
      </c>
      <c r="H917" s="24">
        <f>SUM(H918)</f>
        <v>0</v>
      </c>
      <c r="I917" s="35">
        <f>SUM(I918)</f>
        <v>513460.67</v>
      </c>
      <c r="J917" s="35">
        <f t="shared" ref="J917:AB917" si="673">SUM(J918)</f>
        <v>0</v>
      </c>
      <c r="K917" s="35">
        <f t="shared" si="673"/>
        <v>0</v>
      </c>
      <c r="L917" s="35">
        <f t="shared" si="673"/>
        <v>513460.67</v>
      </c>
      <c r="M917" s="35">
        <f t="shared" si="673"/>
        <v>0</v>
      </c>
      <c r="N917" s="35">
        <f t="shared" si="673"/>
        <v>513460.67</v>
      </c>
      <c r="O917" s="28">
        <f t="shared" si="673"/>
        <v>0</v>
      </c>
      <c r="P917" s="28">
        <f t="shared" si="673"/>
        <v>0</v>
      </c>
      <c r="Q917" s="28">
        <f t="shared" si="673"/>
        <v>0</v>
      </c>
      <c r="R917" s="28">
        <f t="shared" si="673"/>
        <v>0</v>
      </c>
      <c r="S917" s="28">
        <f t="shared" si="673"/>
        <v>0</v>
      </c>
      <c r="T917" s="28">
        <f t="shared" si="673"/>
        <v>0</v>
      </c>
      <c r="U917" s="28">
        <f t="shared" si="673"/>
        <v>0</v>
      </c>
      <c r="V917" s="28">
        <f t="shared" si="673"/>
        <v>0</v>
      </c>
      <c r="W917" s="28">
        <f t="shared" si="673"/>
        <v>0</v>
      </c>
      <c r="X917" s="28">
        <f t="shared" si="673"/>
        <v>0</v>
      </c>
      <c r="Y917" s="28">
        <f t="shared" si="673"/>
        <v>0</v>
      </c>
      <c r="Z917" s="28">
        <f t="shared" si="673"/>
        <v>0</v>
      </c>
      <c r="AA917" s="28">
        <f t="shared" si="673"/>
        <v>0</v>
      </c>
      <c r="AB917" s="28">
        <f t="shared" si="673"/>
        <v>0</v>
      </c>
    </row>
    <row r="918" spans="1:28" ht="31.5" outlineLevel="4">
      <c r="A918" s="2" t="s">
        <v>27</v>
      </c>
      <c r="B918" s="23" t="s">
        <v>223</v>
      </c>
      <c r="C918" s="23" t="s">
        <v>241</v>
      </c>
      <c r="D918" s="23" t="s">
        <v>28</v>
      </c>
      <c r="E918" s="23" t="s">
        <v>2</v>
      </c>
      <c r="F918" s="23"/>
      <c r="G918" s="24">
        <f>SUM(G919:G921)</f>
        <v>513460.67</v>
      </c>
      <c r="H918" s="24">
        <f>SUM(H919:H921)</f>
        <v>0</v>
      </c>
      <c r="I918" s="35">
        <f>SUM(I919:I921)</f>
        <v>513460.67</v>
      </c>
      <c r="J918" s="35">
        <f t="shared" ref="J918:AB918" si="674">SUM(J919:J921)</f>
        <v>0</v>
      </c>
      <c r="K918" s="35">
        <f t="shared" si="674"/>
        <v>0</v>
      </c>
      <c r="L918" s="35">
        <f t="shared" si="674"/>
        <v>513460.67</v>
      </c>
      <c r="M918" s="35">
        <f t="shared" si="674"/>
        <v>0</v>
      </c>
      <c r="N918" s="35">
        <f t="shared" si="674"/>
        <v>513460.67</v>
      </c>
      <c r="O918" s="28">
        <f t="shared" si="674"/>
        <v>0</v>
      </c>
      <c r="P918" s="28">
        <f t="shared" si="674"/>
        <v>0</v>
      </c>
      <c r="Q918" s="28">
        <f t="shared" si="674"/>
        <v>0</v>
      </c>
      <c r="R918" s="28">
        <f t="shared" si="674"/>
        <v>0</v>
      </c>
      <c r="S918" s="28">
        <f t="shared" si="674"/>
        <v>0</v>
      </c>
      <c r="T918" s="28">
        <f t="shared" si="674"/>
        <v>0</v>
      </c>
      <c r="U918" s="28">
        <f t="shared" si="674"/>
        <v>0</v>
      </c>
      <c r="V918" s="28">
        <f t="shared" si="674"/>
        <v>0</v>
      </c>
      <c r="W918" s="28">
        <f t="shared" si="674"/>
        <v>0</v>
      </c>
      <c r="X918" s="28">
        <f t="shared" si="674"/>
        <v>0</v>
      </c>
      <c r="Y918" s="28">
        <f t="shared" si="674"/>
        <v>0</v>
      </c>
      <c r="Z918" s="28">
        <f t="shared" si="674"/>
        <v>0</v>
      </c>
      <c r="AA918" s="28">
        <f t="shared" si="674"/>
        <v>0</v>
      </c>
      <c r="AB918" s="28">
        <f t="shared" si="674"/>
        <v>0</v>
      </c>
    </row>
    <row r="919" spans="1:28" outlineLevel="5">
      <c r="A919" s="2" t="s">
        <v>37</v>
      </c>
      <c r="B919" s="23" t="s">
        <v>223</v>
      </c>
      <c r="C919" s="23" t="s">
        <v>241</v>
      </c>
      <c r="D919" s="23" t="s">
        <v>28</v>
      </c>
      <c r="E919" s="23" t="s">
        <v>38</v>
      </c>
      <c r="F919" s="23"/>
      <c r="G919" s="24">
        <f>SUM(I919:K919)-H919</f>
        <v>6200</v>
      </c>
      <c r="H919" s="24"/>
      <c r="I919" s="35">
        <v>6200</v>
      </c>
      <c r="J919" s="8">
        <f>SUM(Q919)</f>
        <v>0</v>
      </c>
      <c r="K919" s="9">
        <f>SUM(S919+U919+W919+Y919+AA919)</f>
        <v>0</v>
      </c>
      <c r="L919" s="28">
        <f>SUM(N919:P919)-M919</f>
        <v>6200</v>
      </c>
      <c r="M919" s="37"/>
      <c r="N919" s="36">
        <v>6200</v>
      </c>
      <c r="O919" s="8">
        <f>SUM(R919)</f>
        <v>0</v>
      </c>
      <c r="P919" s="9">
        <f>SUM(T919+V919+X919+Z919+AB919)</f>
        <v>0</v>
      </c>
      <c r="Q919" s="9"/>
      <c r="R919" s="9"/>
      <c r="S919" s="9"/>
      <c r="T919" s="9"/>
      <c r="U919" s="9"/>
      <c r="V919" s="9"/>
      <c r="W919" s="9"/>
      <c r="X919" s="9"/>
      <c r="Y919" s="9"/>
      <c r="Z919" s="9"/>
      <c r="AA919" s="9"/>
      <c r="AB919" s="9"/>
    </row>
    <row r="920" spans="1:28" ht="31.5" outlineLevel="5">
      <c r="A920" s="2" t="s">
        <v>55</v>
      </c>
      <c r="B920" s="23" t="s">
        <v>223</v>
      </c>
      <c r="C920" s="23" t="s">
        <v>241</v>
      </c>
      <c r="D920" s="23" t="s">
        <v>28</v>
      </c>
      <c r="E920" s="23" t="s">
        <v>56</v>
      </c>
      <c r="F920" s="23"/>
      <c r="G920" s="24">
        <f>SUM(I920:K920)-H920</f>
        <v>424173.67</v>
      </c>
      <c r="H920" s="24"/>
      <c r="I920" s="35">
        <v>424173.67</v>
      </c>
      <c r="J920" s="8">
        <f>SUM(Q920)</f>
        <v>0</v>
      </c>
      <c r="K920" s="9">
        <f>SUM(S920+U920+W920+Y920+AA920)</f>
        <v>0</v>
      </c>
      <c r="L920" s="28">
        <f>SUM(N920:P920)-M920</f>
        <v>424173.67</v>
      </c>
      <c r="M920" s="37"/>
      <c r="N920" s="36">
        <v>424173.67</v>
      </c>
      <c r="O920" s="8">
        <f>SUM(R920)</f>
        <v>0</v>
      </c>
      <c r="P920" s="9">
        <f>SUM(T920+V920+X920+Z920+AB920)</f>
        <v>0</v>
      </c>
      <c r="Q920" s="9"/>
      <c r="R920" s="9"/>
      <c r="S920" s="9"/>
      <c r="T920" s="9"/>
      <c r="U920" s="9"/>
      <c r="V920" s="9"/>
      <c r="W920" s="9"/>
      <c r="X920" s="9"/>
      <c r="Y920" s="9"/>
      <c r="Z920" s="9"/>
      <c r="AA920" s="9"/>
      <c r="AB920" s="9"/>
    </row>
    <row r="921" spans="1:28" ht="47.25" outlineLevel="5">
      <c r="A921" s="2" t="s">
        <v>31</v>
      </c>
      <c r="B921" s="23" t="s">
        <v>223</v>
      </c>
      <c r="C921" s="23" t="s">
        <v>241</v>
      </c>
      <c r="D921" s="23" t="s">
        <v>28</v>
      </c>
      <c r="E921" s="23" t="s">
        <v>32</v>
      </c>
      <c r="F921" s="23"/>
      <c r="G921" s="24">
        <f>SUM(I921:K921)-H921</f>
        <v>83087</v>
      </c>
      <c r="H921" s="24"/>
      <c r="I921" s="35">
        <v>83087</v>
      </c>
      <c r="J921" s="8">
        <f>SUM(Q921)</f>
        <v>0</v>
      </c>
      <c r="K921" s="9">
        <f>SUM(S921+U921+W921+Y921+AA921)</f>
        <v>0</v>
      </c>
      <c r="L921" s="28">
        <f>SUM(N921:P921)-M921</f>
        <v>83087</v>
      </c>
      <c r="M921" s="37"/>
      <c r="N921" s="36">
        <v>83087</v>
      </c>
      <c r="O921" s="8">
        <f>SUM(R921)</f>
        <v>0</v>
      </c>
      <c r="P921" s="9">
        <f>SUM(T921+V921+X921+Z921+AB921)</f>
        <v>0</v>
      </c>
      <c r="Q921" s="9"/>
      <c r="R921" s="9"/>
      <c r="S921" s="9"/>
      <c r="T921" s="9"/>
      <c r="U921" s="9"/>
      <c r="V921" s="9"/>
      <c r="W921" s="9"/>
      <c r="X921" s="9"/>
      <c r="Y921" s="9"/>
      <c r="Z921" s="9"/>
      <c r="AA921" s="9"/>
      <c r="AB921" s="9"/>
    </row>
    <row r="922" spans="1:28" ht="63" outlineLevel="3">
      <c r="A922" s="2" t="s">
        <v>225</v>
      </c>
      <c r="B922" s="23" t="s">
        <v>223</v>
      </c>
      <c r="C922" s="23" t="s">
        <v>241</v>
      </c>
      <c r="D922" s="23" t="s">
        <v>226</v>
      </c>
      <c r="E922" s="23" t="s">
        <v>2</v>
      </c>
      <c r="F922" s="23"/>
      <c r="G922" s="24">
        <f t="shared" ref="G922:I923" si="675">SUM(G923)</f>
        <v>56890299.329999998</v>
      </c>
      <c r="H922" s="24">
        <f t="shared" si="675"/>
        <v>0</v>
      </c>
      <c r="I922" s="35">
        <f t="shared" si="675"/>
        <v>56890299.329999998</v>
      </c>
      <c r="J922" s="35">
        <f t="shared" ref="J922:S923" si="676">SUM(J923)</f>
        <v>0</v>
      </c>
      <c r="K922" s="35">
        <f t="shared" si="676"/>
        <v>0</v>
      </c>
      <c r="L922" s="35">
        <f t="shared" si="676"/>
        <v>56890299.329999998</v>
      </c>
      <c r="M922" s="35">
        <f t="shared" si="676"/>
        <v>0</v>
      </c>
      <c r="N922" s="35">
        <f t="shared" si="676"/>
        <v>56890299.329999998</v>
      </c>
      <c r="O922" s="28">
        <f t="shared" si="676"/>
        <v>0</v>
      </c>
      <c r="P922" s="28">
        <f t="shared" si="676"/>
        <v>0</v>
      </c>
      <c r="Q922" s="28">
        <f t="shared" si="676"/>
        <v>0</v>
      </c>
      <c r="R922" s="28">
        <f t="shared" si="676"/>
        <v>0</v>
      </c>
      <c r="S922" s="28">
        <f t="shared" si="676"/>
        <v>0</v>
      </c>
      <c r="T922" s="28">
        <f t="shared" ref="T922:AB923" si="677">SUM(T923)</f>
        <v>0</v>
      </c>
      <c r="U922" s="28">
        <f t="shared" si="677"/>
        <v>0</v>
      </c>
      <c r="V922" s="28">
        <f t="shared" si="677"/>
        <v>0</v>
      </c>
      <c r="W922" s="28">
        <f t="shared" si="677"/>
        <v>0</v>
      </c>
      <c r="X922" s="28">
        <f t="shared" si="677"/>
        <v>0</v>
      </c>
      <c r="Y922" s="28">
        <f t="shared" si="677"/>
        <v>0</v>
      </c>
      <c r="Z922" s="28">
        <f t="shared" si="677"/>
        <v>0</v>
      </c>
      <c r="AA922" s="28">
        <f t="shared" si="677"/>
        <v>0</v>
      </c>
      <c r="AB922" s="28">
        <f t="shared" si="677"/>
        <v>0</v>
      </c>
    </row>
    <row r="923" spans="1:28" ht="94.5" outlineLevel="4">
      <c r="A923" s="2" t="s">
        <v>233</v>
      </c>
      <c r="B923" s="23" t="s">
        <v>223</v>
      </c>
      <c r="C923" s="23" t="s">
        <v>241</v>
      </c>
      <c r="D923" s="23" t="s">
        <v>234</v>
      </c>
      <c r="E923" s="23" t="s">
        <v>2</v>
      </c>
      <c r="F923" s="23"/>
      <c r="G923" s="24">
        <f t="shared" si="675"/>
        <v>56890299.329999998</v>
      </c>
      <c r="H923" s="24">
        <f t="shared" si="675"/>
        <v>0</v>
      </c>
      <c r="I923" s="35">
        <f t="shared" si="675"/>
        <v>56890299.329999998</v>
      </c>
      <c r="J923" s="35">
        <f t="shared" si="676"/>
        <v>0</v>
      </c>
      <c r="K923" s="35">
        <f t="shared" si="676"/>
        <v>0</v>
      </c>
      <c r="L923" s="35">
        <f t="shared" si="676"/>
        <v>56890299.329999998</v>
      </c>
      <c r="M923" s="35">
        <f t="shared" si="676"/>
        <v>0</v>
      </c>
      <c r="N923" s="35">
        <f t="shared" si="676"/>
        <v>56890299.329999998</v>
      </c>
      <c r="O923" s="28">
        <f t="shared" si="676"/>
        <v>0</v>
      </c>
      <c r="P923" s="28">
        <f t="shared" si="676"/>
        <v>0</v>
      </c>
      <c r="Q923" s="28">
        <f t="shared" si="676"/>
        <v>0</v>
      </c>
      <c r="R923" s="28">
        <f t="shared" si="676"/>
        <v>0</v>
      </c>
      <c r="S923" s="28">
        <f t="shared" si="676"/>
        <v>0</v>
      </c>
      <c r="T923" s="28">
        <f t="shared" si="677"/>
        <v>0</v>
      </c>
      <c r="U923" s="28">
        <f t="shared" si="677"/>
        <v>0</v>
      </c>
      <c r="V923" s="28">
        <f t="shared" si="677"/>
        <v>0</v>
      </c>
      <c r="W923" s="28">
        <f t="shared" si="677"/>
        <v>0</v>
      </c>
      <c r="X923" s="28">
        <f t="shared" si="677"/>
        <v>0</v>
      </c>
      <c r="Y923" s="28">
        <f t="shared" si="677"/>
        <v>0</v>
      </c>
      <c r="Z923" s="28">
        <f t="shared" si="677"/>
        <v>0</v>
      </c>
      <c r="AA923" s="28">
        <f t="shared" si="677"/>
        <v>0</v>
      </c>
      <c r="AB923" s="28">
        <f t="shared" si="677"/>
        <v>0</v>
      </c>
    </row>
    <row r="924" spans="1:28" ht="63" outlineLevel="5">
      <c r="A924" s="2" t="s">
        <v>229</v>
      </c>
      <c r="B924" s="23" t="s">
        <v>223</v>
      </c>
      <c r="C924" s="23" t="s">
        <v>241</v>
      </c>
      <c r="D924" s="23" t="s">
        <v>234</v>
      </c>
      <c r="E924" s="23" t="s">
        <v>230</v>
      </c>
      <c r="F924" s="23"/>
      <c r="G924" s="24">
        <f>SUM(I924:K924)-H924</f>
        <v>56890299.329999998</v>
      </c>
      <c r="H924" s="24"/>
      <c r="I924" s="35">
        <v>56890299.329999998</v>
      </c>
      <c r="J924" s="8">
        <f>SUM(Q924)</f>
        <v>0</v>
      </c>
      <c r="K924" s="9">
        <f>SUM(S924+U924+W924+Y924+AA924)</f>
        <v>0</v>
      </c>
      <c r="L924" s="28">
        <f>SUM(N924:P924)-M924</f>
        <v>56890299.329999998</v>
      </c>
      <c r="M924" s="37"/>
      <c r="N924" s="36">
        <v>56890299.329999998</v>
      </c>
      <c r="O924" s="8">
        <f>SUM(R924)</f>
        <v>0</v>
      </c>
      <c r="P924" s="9">
        <f>SUM(T924+V924+X924+Z924+AB924)</f>
        <v>0</v>
      </c>
      <c r="Q924" s="9"/>
      <c r="R924" s="9"/>
      <c r="S924" s="9"/>
      <c r="T924" s="9"/>
      <c r="U924" s="9"/>
      <c r="V924" s="9"/>
      <c r="W924" s="9"/>
      <c r="X924" s="9"/>
      <c r="Y924" s="9"/>
      <c r="Z924" s="9"/>
      <c r="AA924" s="9"/>
      <c r="AB924" s="9"/>
    </row>
    <row r="925" spans="1:28" s="7" customFormat="1" ht="252" outlineLevel="2">
      <c r="A925" s="6" t="s">
        <v>242</v>
      </c>
      <c r="B925" s="48" t="s">
        <v>223</v>
      </c>
      <c r="C925" s="48" t="s">
        <v>243</v>
      </c>
      <c r="D925" s="48" t="s">
        <v>2</v>
      </c>
      <c r="E925" s="48" t="s">
        <v>2</v>
      </c>
      <c r="F925" s="48"/>
      <c r="G925" s="49">
        <f>SUM(G926+G931)</f>
        <v>2702952</v>
      </c>
      <c r="H925" s="49">
        <f>SUM(H926+H931)</f>
        <v>0</v>
      </c>
      <c r="I925" s="49">
        <f t="shared" ref="I925:AB925" si="678">SUM(I926+I931)</f>
        <v>2702952</v>
      </c>
      <c r="J925" s="49">
        <f t="shared" si="678"/>
        <v>0</v>
      </c>
      <c r="K925" s="49">
        <f t="shared" si="678"/>
        <v>0</v>
      </c>
      <c r="L925" s="49">
        <f t="shared" si="678"/>
        <v>2694542.65</v>
      </c>
      <c r="M925" s="49">
        <f t="shared" si="678"/>
        <v>0</v>
      </c>
      <c r="N925" s="50">
        <f t="shared" si="678"/>
        <v>2694542.65</v>
      </c>
      <c r="O925" s="51">
        <f t="shared" si="678"/>
        <v>0</v>
      </c>
      <c r="P925" s="51">
        <f t="shared" si="678"/>
        <v>0</v>
      </c>
      <c r="Q925" s="51">
        <f t="shared" si="678"/>
        <v>0</v>
      </c>
      <c r="R925" s="51">
        <f t="shared" si="678"/>
        <v>0</v>
      </c>
      <c r="S925" s="51">
        <f t="shared" si="678"/>
        <v>0</v>
      </c>
      <c r="T925" s="51">
        <f t="shared" si="678"/>
        <v>0</v>
      </c>
      <c r="U925" s="51">
        <f t="shared" si="678"/>
        <v>0</v>
      </c>
      <c r="V925" s="51">
        <f t="shared" si="678"/>
        <v>0</v>
      </c>
      <c r="W925" s="51">
        <f t="shared" si="678"/>
        <v>0</v>
      </c>
      <c r="X925" s="51">
        <f t="shared" si="678"/>
        <v>0</v>
      </c>
      <c r="Y925" s="51">
        <f t="shared" si="678"/>
        <v>0</v>
      </c>
      <c r="Z925" s="51">
        <f t="shared" si="678"/>
        <v>0</v>
      </c>
      <c r="AA925" s="51">
        <f t="shared" si="678"/>
        <v>0</v>
      </c>
      <c r="AB925" s="51">
        <f t="shared" si="678"/>
        <v>0</v>
      </c>
    </row>
    <row r="926" spans="1:28" ht="110.25" outlineLevel="3">
      <c r="A926" s="2" t="s">
        <v>9</v>
      </c>
      <c r="B926" s="23" t="s">
        <v>223</v>
      </c>
      <c r="C926" s="23" t="s">
        <v>243</v>
      </c>
      <c r="D926" s="23" t="s">
        <v>10</v>
      </c>
      <c r="E926" s="23" t="s">
        <v>2</v>
      </c>
      <c r="F926" s="23"/>
      <c r="G926" s="24">
        <f>SUM(G927+G930)</f>
        <v>1055217.3500000001</v>
      </c>
      <c r="H926" s="24">
        <f>SUM(H927+H930)</f>
        <v>0</v>
      </c>
      <c r="I926" s="35">
        <f>SUM(I927+I930)</f>
        <v>1055217.3500000001</v>
      </c>
      <c r="J926" s="35">
        <f t="shared" ref="J926:AB926" si="679">SUM(J927+J930)</f>
        <v>0</v>
      </c>
      <c r="K926" s="35">
        <f t="shared" si="679"/>
        <v>0</v>
      </c>
      <c r="L926" s="35">
        <f t="shared" si="679"/>
        <v>1046808</v>
      </c>
      <c r="M926" s="35">
        <f t="shared" si="679"/>
        <v>0</v>
      </c>
      <c r="N926" s="35">
        <f t="shared" si="679"/>
        <v>1046808</v>
      </c>
      <c r="O926" s="28">
        <f t="shared" si="679"/>
        <v>0</v>
      </c>
      <c r="P926" s="28">
        <f t="shared" si="679"/>
        <v>0</v>
      </c>
      <c r="Q926" s="28">
        <f t="shared" si="679"/>
        <v>0</v>
      </c>
      <c r="R926" s="28">
        <f t="shared" si="679"/>
        <v>0</v>
      </c>
      <c r="S926" s="28">
        <f t="shared" si="679"/>
        <v>0</v>
      </c>
      <c r="T926" s="28">
        <f t="shared" si="679"/>
        <v>0</v>
      </c>
      <c r="U926" s="28">
        <f t="shared" si="679"/>
        <v>0</v>
      </c>
      <c r="V926" s="28">
        <f t="shared" si="679"/>
        <v>0</v>
      </c>
      <c r="W926" s="28">
        <f t="shared" si="679"/>
        <v>0</v>
      </c>
      <c r="X926" s="28">
        <f t="shared" si="679"/>
        <v>0</v>
      </c>
      <c r="Y926" s="28">
        <f t="shared" si="679"/>
        <v>0</v>
      </c>
      <c r="Z926" s="28">
        <f t="shared" si="679"/>
        <v>0</v>
      </c>
      <c r="AA926" s="28">
        <f t="shared" si="679"/>
        <v>0</v>
      </c>
      <c r="AB926" s="28">
        <f t="shared" si="679"/>
        <v>0</v>
      </c>
    </row>
    <row r="927" spans="1:28" ht="31.5" outlineLevel="4">
      <c r="A927" s="2" t="s">
        <v>67</v>
      </c>
      <c r="B927" s="23" t="s">
        <v>223</v>
      </c>
      <c r="C927" s="23" t="s">
        <v>243</v>
      </c>
      <c r="D927" s="23" t="s">
        <v>68</v>
      </c>
      <c r="E927" s="23" t="s">
        <v>2</v>
      </c>
      <c r="F927" s="23"/>
      <c r="G927" s="24">
        <f>SUM(G928)</f>
        <v>810458.79</v>
      </c>
      <c r="H927" s="24">
        <f>SUM(H928)</f>
        <v>0</v>
      </c>
      <c r="I927" s="35">
        <f>SUM(I928)</f>
        <v>810458.79</v>
      </c>
      <c r="J927" s="35">
        <f t="shared" ref="J927:AB927" si="680">SUM(J928)</f>
        <v>0</v>
      </c>
      <c r="K927" s="35">
        <f t="shared" si="680"/>
        <v>0</v>
      </c>
      <c r="L927" s="35">
        <f t="shared" si="680"/>
        <v>804000</v>
      </c>
      <c r="M927" s="35">
        <f t="shared" si="680"/>
        <v>0</v>
      </c>
      <c r="N927" s="35">
        <f t="shared" si="680"/>
        <v>804000</v>
      </c>
      <c r="O927" s="28">
        <f t="shared" si="680"/>
        <v>0</v>
      </c>
      <c r="P927" s="28">
        <f t="shared" si="680"/>
        <v>0</v>
      </c>
      <c r="Q927" s="28">
        <f t="shared" si="680"/>
        <v>0</v>
      </c>
      <c r="R927" s="28">
        <f t="shared" si="680"/>
        <v>0</v>
      </c>
      <c r="S927" s="28">
        <f t="shared" si="680"/>
        <v>0</v>
      </c>
      <c r="T927" s="28">
        <f t="shared" si="680"/>
        <v>0</v>
      </c>
      <c r="U927" s="28">
        <f t="shared" si="680"/>
        <v>0</v>
      </c>
      <c r="V927" s="28">
        <f t="shared" si="680"/>
        <v>0</v>
      </c>
      <c r="W927" s="28">
        <f t="shared" si="680"/>
        <v>0</v>
      </c>
      <c r="X927" s="28">
        <f t="shared" si="680"/>
        <v>0</v>
      </c>
      <c r="Y927" s="28">
        <f t="shared" si="680"/>
        <v>0</v>
      </c>
      <c r="Z927" s="28">
        <f t="shared" si="680"/>
        <v>0</v>
      </c>
      <c r="AA927" s="28">
        <f t="shared" si="680"/>
        <v>0</v>
      </c>
      <c r="AB927" s="28">
        <f t="shared" si="680"/>
        <v>0</v>
      </c>
    </row>
    <row r="928" spans="1:28" outlineLevel="5">
      <c r="A928" s="2" t="s">
        <v>13</v>
      </c>
      <c r="B928" s="23" t="s">
        <v>223</v>
      </c>
      <c r="C928" s="23" t="s">
        <v>243</v>
      </c>
      <c r="D928" s="23" t="s">
        <v>68</v>
      </c>
      <c r="E928" s="23" t="s">
        <v>14</v>
      </c>
      <c r="F928" s="23"/>
      <c r="G928" s="24">
        <f>SUM(I928:K928)-H928</f>
        <v>810458.79</v>
      </c>
      <c r="H928" s="24"/>
      <c r="I928" s="35">
        <v>810458.79</v>
      </c>
      <c r="J928" s="8">
        <f>SUM(Q928)</f>
        <v>0</v>
      </c>
      <c r="K928" s="9">
        <f>SUM(S928+U928+W928+Y928+AA928)</f>
        <v>0</v>
      </c>
      <c r="L928" s="28">
        <f>SUM(N928:P928)-M928</f>
        <v>804000</v>
      </c>
      <c r="M928" s="37"/>
      <c r="N928" s="36">
        <v>804000</v>
      </c>
      <c r="O928" s="8">
        <f>SUM(R928)</f>
        <v>0</v>
      </c>
      <c r="P928" s="9">
        <f>SUM(T928+V928+X928+Z928+AB928)</f>
        <v>0</v>
      </c>
      <c r="Q928" s="9"/>
      <c r="R928" s="9"/>
      <c r="S928" s="9"/>
      <c r="T928" s="9"/>
      <c r="U928" s="9"/>
      <c r="V928" s="9"/>
      <c r="W928" s="9"/>
      <c r="X928" s="9"/>
      <c r="Y928" s="9"/>
      <c r="Z928" s="9"/>
      <c r="AA928" s="9"/>
      <c r="AB928" s="9"/>
    </row>
    <row r="929" spans="1:28" ht="78.75" outlineLevel="4">
      <c r="A929" s="2" t="s">
        <v>69</v>
      </c>
      <c r="B929" s="23" t="s">
        <v>223</v>
      </c>
      <c r="C929" s="23" t="s">
        <v>243</v>
      </c>
      <c r="D929" s="23" t="s">
        <v>70</v>
      </c>
      <c r="E929" s="23" t="s">
        <v>2</v>
      </c>
      <c r="F929" s="23"/>
      <c r="G929" s="24">
        <f>SUM(G930)</f>
        <v>244758.56</v>
      </c>
      <c r="H929" s="24">
        <f>SUM(H930)</f>
        <v>0</v>
      </c>
      <c r="I929" s="35">
        <f>SUM(I930)</f>
        <v>244758.56</v>
      </c>
      <c r="J929" s="35">
        <f t="shared" ref="J929:AB929" si="681">SUM(J930)</f>
        <v>0</v>
      </c>
      <c r="K929" s="35">
        <f t="shared" si="681"/>
        <v>0</v>
      </c>
      <c r="L929" s="35">
        <f t="shared" si="681"/>
        <v>242808</v>
      </c>
      <c r="M929" s="35">
        <f t="shared" si="681"/>
        <v>0</v>
      </c>
      <c r="N929" s="35">
        <f t="shared" si="681"/>
        <v>242808</v>
      </c>
      <c r="O929" s="28">
        <f t="shared" si="681"/>
        <v>0</v>
      </c>
      <c r="P929" s="28">
        <f t="shared" si="681"/>
        <v>0</v>
      </c>
      <c r="Q929" s="28">
        <f t="shared" si="681"/>
        <v>0</v>
      </c>
      <c r="R929" s="28">
        <f t="shared" si="681"/>
        <v>0</v>
      </c>
      <c r="S929" s="28">
        <f t="shared" si="681"/>
        <v>0</v>
      </c>
      <c r="T929" s="28">
        <f t="shared" si="681"/>
        <v>0</v>
      </c>
      <c r="U929" s="28">
        <f t="shared" si="681"/>
        <v>0</v>
      </c>
      <c r="V929" s="28">
        <f t="shared" si="681"/>
        <v>0</v>
      </c>
      <c r="W929" s="28">
        <f t="shared" si="681"/>
        <v>0</v>
      </c>
      <c r="X929" s="28">
        <f t="shared" si="681"/>
        <v>0</v>
      </c>
      <c r="Y929" s="28">
        <f t="shared" si="681"/>
        <v>0</v>
      </c>
      <c r="Z929" s="28">
        <f t="shared" si="681"/>
        <v>0</v>
      </c>
      <c r="AA929" s="28">
        <f t="shared" si="681"/>
        <v>0</v>
      </c>
      <c r="AB929" s="28">
        <f t="shared" si="681"/>
        <v>0</v>
      </c>
    </row>
    <row r="930" spans="1:28" ht="31.5" outlineLevel="5">
      <c r="A930" s="2" t="s">
        <v>17</v>
      </c>
      <c r="B930" s="23" t="s">
        <v>223</v>
      </c>
      <c r="C930" s="23" t="s">
        <v>243</v>
      </c>
      <c r="D930" s="23" t="s">
        <v>70</v>
      </c>
      <c r="E930" s="23" t="s">
        <v>18</v>
      </c>
      <c r="F930" s="23"/>
      <c r="G930" s="24">
        <f>SUM(I930:K930)-H930</f>
        <v>244758.56</v>
      </c>
      <c r="H930" s="24"/>
      <c r="I930" s="35">
        <v>244758.56</v>
      </c>
      <c r="J930" s="8">
        <f>SUM(Q930)</f>
        <v>0</v>
      </c>
      <c r="K930" s="9">
        <f>SUM(S930+U930+W930+Y930+AA930)</f>
        <v>0</v>
      </c>
      <c r="L930" s="28">
        <f>SUM(N930:P930)-M930</f>
        <v>242808</v>
      </c>
      <c r="M930" s="37"/>
      <c r="N930" s="36">
        <v>242808</v>
      </c>
      <c r="O930" s="8">
        <f>SUM(R930)</f>
        <v>0</v>
      </c>
      <c r="P930" s="9">
        <f>SUM(T930+V930+X930+Z930+AB930)</f>
        <v>0</v>
      </c>
      <c r="Q930" s="9"/>
      <c r="R930" s="9"/>
      <c r="S930" s="9"/>
      <c r="T930" s="9"/>
      <c r="U930" s="9"/>
      <c r="V930" s="9"/>
      <c r="W930" s="9"/>
      <c r="X930" s="9"/>
      <c r="Y930" s="9"/>
      <c r="Z930" s="9"/>
      <c r="AA930" s="9"/>
      <c r="AB930" s="9"/>
    </row>
    <row r="931" spans="1:28" ht="63" outlineLevel="3">
      <c r="A931" s="2" t="s">
        <v>225</v>
      </c>
      <c r="B931" s="23" t="s">
        <v>223</v>
      </c>
      <c r="C931" s="23" t="s">
        <v>243</v>
      </c>
      <c r="D931" s="23" t="s">
        <v>226</v>
      </c>
      <c r="E931" s="23" t="s">
        <v>2</v>
      </c>
      <c r="F931" s="23"/>
      <c r="G931" s="24">
        <f t="shared" ref="G931:I932" si="682">SUM(G932)</f>
        <v>1647734.65</v>
      </c>
      <c r="H931" s="24">
        <f t="shared" si="682"/>
        <v>0</v>
      </c>
      <c r="I931" s="35">
        <f t="shared" si="682"/>
        <v>1647734.65</v>
      </c>
      <c r="J931" s="35">
        <f t="shared" ref="J931:S932" si="683">SUM(J932)</f>
        <v>0</v>
      </c>
      <c r="K931" s="35">
        <f t="shared" si="683"/>
        <v>0</v>
      </c>
      <c r="L931" s="35">
        <f t="shared" si="683"/>
        <v>1647734.65</v>
      </c>
      <c r="M931" s="35">
        <f t="shared" si="683"/>
        <v>0</v>
      </c>
      <c r="N931" s="35">
        <f t="shared" si="683"/>
        <v>1647734.65</v>
      </c>
      <c r="O931" s="28">
        <f t="shared" si="683"/>
        <v>0</v>
      </c>
      <c r="P931" s="28">
        <f t="shared" si="683"/>
        <v>0</v>
      </c>
      <c r="Q931" s="28">
        <f t="shared" si="683"/>
        <v>0</v>
      </c>
      <c r="R931" s="28">
        <f t="shared" si="683"/>
        <v>0</v>
      </c>
      <c r="S931" s="28">
        <f t="shared" si="683"/>
        <v>0</v>
      </c>
      <c r="T931" s="28">
        <f t="shared" ref="T931:AB932" si="684">SUM(T932)</f>
        <v>0</v>
      </c>
      <c r="U931" s="28">
        <f t="shared" si="684"/>
        <v>0</v>
      </c>
      <c r="V931" s="28">
        <f t="shared" si="684"/>
        <v>0</v>
      </c>
      <c r="W931" s="28">
        <f t="shared" si="684"/>
        <v>0</v>
      </c>
      <c r="X931" s="28">
        <f t="shared" si="684"/>
        <v>0</v>
      </c>
      <c r="Y931" s="28">
        <f t="shared" si="684"/>
        <v>0</v>
      </c>
      <c r="Z931" s="28">
        <f t="shared" si="684"/>
        <v>0</v>
      </c>
      <c r="AA931" s="28">
        <f t="shared" si="684"/>
        <v>0</v>
      </c>
      <c r="AB931" s="28">
        <f t="shared" si="684"/>
        <v>0</v>
      </c>
    </row>
    <row r="932" spans="1:28" ht="31.5" outlineLevel="4">
      <c r="A932" s="2" t="s">
        <v>227</v>
      </c>
      <c r="B932" s="23" t="s">
        <v>223</v>
      </c>
      <c r="C932" s="23" t="s">
        <v>243</v>
      </c>
      <c r="D932" s="23" t="s">
        <v>228</v>
      </c>
      <c r="E932" s="23" t="s">
        <v>2</v>
      </c>
      <c r="F932" s="23"/>
      <c r="G932" s="24">
        <f t="shared" si="682"/>
        <v>1647734.65</v>
      </c>
      <c r="H932" s="24">
        <f t="shared" si="682"/>
        <v>0</v>
      </c>
      <c r="I932" s="35">
        <f t="shared" si="682"/>
        <v>1647734.65</v>
      </c>
      <c r="J932" s="35">
        <f t="shared" si="683"/>
        <v>0</v>
      </c>
      <c r="K932" s="35">
        <f t="shared" si="683"/>
        <v>0</v>
      </c>
      <c r="L932" s="35">
        <f t="shared" si="683"/>
        <v>1647734.65</v>
      </c>
      <c r="M932" s="35">
        <f t="shared" si="683"/>
        <v>0</v>
      </c>
      <c r="N932" s="35">
        <f t="shared" si="683"/>
        <v>1647734.65</v>
      </c>
      <c r="O932" s="28">
        <f t="shared" si="683"/>
        <v>0</v>
      </c>
      <c r="P932" s="28">
        <f t="shared" si="683"/>
        <v>0</v>
      </c>
      <c r="Q932" s="28">
        <f t="shared" si="683"/>
        <v>0</v>
      </c>
      <c r="R932" s="28">
        <f t="shared" si="683"/>
        <v>0</v>
      </c>
      <c r="S932" s="28">
        <f t="shared" si="683"/>
        <v>0</v>
      </c>
      <c r="T932" s="28">
        <f t="shared" si="684"/>
        <v>0</v>
      </c>
      <c r="U932" s="28">
        <f t="shared" si="684"/>
        <v>0</v>
      </c>
      <c r="V932" s="28">
        <f t="shared" si="684"/>
        <v>0</v>
      </c>
      <c r="W932" s="28">
        <f t="shared" si="684"/>
        <v>0</v>
      </c>
      <c r="X932" s="28">
        <f t="shared" si="684"/>
        <v>0</v>
      </c>
      <c r="Y932" s="28">
        <f t="shared" si="684"/>
        <v>0</v>
      </c>
      <c r="Z932" s="28">
        <f t="shared" si="684"/>
        <v>0</v>
      </c>
      <c r="AA932" s="28">
        <f t="shared" si="684"/>
        <v>0</v>
      </c>
      <c r="AB932" s="28">
        <f t="shared" si="684"/>
        <v>0</v>
      </c>
    </row>
    <row r="933" spans="1:28" ht="63" outlineLevel="5">
      <c r="A933" s="2" t="s">
        <v>229</v>
      </c>
      <c r="B933" s="23" t="s">
        <v>223</v>
      </c>
      <c r="C933" s="23" t="s">
        <v>243</v>
      </c>
      <c r="D933" s="23" t="s">
        <v>228</v>
      </c>
      <c r="E933" s="23" t="s">
        <v>230</v>
      </c>
      <c r="F933" s="23"/>
      <c r="G933" s="24">
        <f>SUM(I933:K933)-H933</f>
        <v>1647734.65</v>
      </c>
      <c r="H933" s="24"/>
      <c r="I933" s="35">
        <v>1647734.65</v>
      </c>
      <c r="J933" s="8">
        <f>SUM(Q933)</f>
        <v>0</v>
      </c>
      <c r="K933" s="9">
        <f>SUM(S933+U933+W933+Y933+AA933)</f>
        <v>0</v>
      </c>
      <c r="L933" s="28">
        <f>SUM(N933:P933)-M933</f>
        <v>1647734.65</v>
      </c>
      <c r="M933" s="37"/>
      <c r="N933" s="36">
        <v>1647734.65</v>
      </c>
      <c r="O933" s="8">
        <f>SUM(R933)</f>
        <v>0</v>
      </c>
      <c r="P933" s="9">
        <f>SUM(T933+V933+X933+Z933+AB933)</f>
        <v>0</v>
      </c>
      <c r="Q933" s="9"/>
      <c r="R933" s="9"/>
      <c r="S933" s="9"/>
      <c r="T933" s="9"/>
      <c r="U933" s="9"/>
      <c r="V933" s="9"/>
      <c r="W933" s="9"/>
      <c r="X933" s="9"/>
      <c r="Y933" s="9"/>
      <c r="Z933" s="9"/>
      <c r="AA933" s="9"/>
      <c r="AB933" s="9"/>
    </row>
    <row r="934" spans="1:28" s="7" customFormat="1" ht="141.75" outlineLevel="2">
      <c r="A934" s="6" t="s">
        <v>244</v>
      </c>
      <c r="B934" s="48" t="s">
        <v>223</v>
      </c>
      <c r="C934" s="48" t="s">
        <v>245</v>
      </c>
      <c r="D934" s="48" t="s">
        <v>2</v>
      </c>
      <c r="E934" s="48" t="s">
        <v>2</v>
      </c>
      <c r="F934" s="48"/>
      <c r="G934" s="49">
        <f t="shared" ref="G934:W934" si="685">SUM(G935)</f>
        <v>177054.97</v>
      </c>
      <c r="H934" s="49">
        <f t="shared" si="685"/>
        <v>0</v>
      </c>
      <c r="I934" s="49">
        <f t="shared" si="685"/>
        <v>177054.97</v>
      </c>
      <c r="J934" s="49">
        <f t="shared" si="685"/>
        <v>0</v>
      </c>
      <c r="K934" s="49">
        <f t="shared" si="685"/>
        <v>0</v>
      </c>
      <c r="L934" s="49">
        <f t="shared" si="685"/>
        <v>79986.63</v>
      </c>
      <c r="M934" s="49">
        <f t="shared" si="685"/>
        <v>0</v>
      </c>
      <c r="N934" s="50">
        <f t="shared" si="685"/>
        <v>79986.63</v>
      </c>
      <c r="O934" s="51">
        <f t="shared" si="685"/>
        <v>0</v>
      </c>
      <c r="P934" s="51">
        <f t="shared" si="685"/>
        <v>0</v>
      </c>
      <c r="Q934" s="51">
        <f t="shared" si="685"/>
        <v>0</v>
      </c>
      <c r="R934" s="51">
        <f t="shared" si="685"/>
        <v>0</v>
      </c>
      <c r="S934" s="51">
        <f t="shared" si="685"/>
        <v>0</v>
      </c>
      <c r="T934" s="51">
        <f t="shared" si="685"/>
        <v>0</v>
      </c>
      <c r="U934" s="51">
        <f t="shared" si="685"/>
        <v>0</v>
      </c>
      <c r="V934" s="51">
        <f t="shared" si="685"/>
        <v>0</v>
      </c>
      <c r="W934" s="51">
        <f t="shared" si="685"/>
        <v>0</v>
      </c>
      <c r="X934" s="51">
        <f t="shared" ref="I934:AB936" si="686">SUM(X935)</f>
        <v>0</v>
      </c>
      <c r="Y934" s="51">
        <f t="shared" si="686"/>
        <v>0</v>
      </c>
      <c r="Z934" s="51">
        <f t="shared" si="686"/>
        <v>0</v>
      </c>
      <c r="AA934" s="51">
        <f t="shared" si="686"/>
        <v>0</v>
      </c>
      <c r="AB934" s="51">
        <f t="shared" si="686"/>
        <v>0</v>
      </c>
    </row>
    <row r="935" spans="1:28" ht="47.25" outlineLevel="3">
      <c r="A935" s="2" t="s">
        <v>25</v>
      </c>
      <c r="B935" s="23" t="s">
        <v>223</v>
      </c>
      <c r="C935" s="23" t="s">
        <v>245</v>
      </c>
      <c r="D935" s="23" t="s">
        <v>26</v>
      </c>
      <c r="E935" s="23" t="s">
        <v>2</v>
      </c>
      <c r="F935" s="23"/>
      <c r="G935" s="24">
        <f>SUM(G936)</f>
        <v>177054.97</v>
      </c>
      <c r="H935" s="24">
        <f>SUM(H936)</f>
        <v>0</v>
      </c>
      <c r="I935" s="24">
        <f t="shared" si="686"/>
        <v>177054.97</v>
      </c>
      <c r="J935" s="24">
        <f t="shared" si="686"/>
        <v>0</v>
      </c>
      <c r="K935" s="24">
        <f t="shared" si="686"/>
        <v>0</v>
      </c>
      <c r="L935" s="24">
        <f t="shared" si="686"/>
        <v>79986.63</v>
      </c>
      <c r="M935" s="24">
        <f t="shared" si="686"/>
        <v>0</v>
      </c>
      <c r="N935" s="35">
        <f t="shared" si="686"/>
        <v>79986.63</v>
      </c>
      <c r="O935" s="28">
        <f t="shared" si="686"/>
        <v>0</v>
      </c>
      <c r="P935" s="28">
        <f t="shared" si="686"/>
        <v>0</v>
      </c>
      <c r="Q935" s="28">
        <f t="shared" si="686"/>
        <v>0</v>
      </c>
      <c r="R935" s="28">
        <f t="shared" si="686"/>
        <v>0</v>
      </c>
      <c r="S935" s="28">
        <f t="shared" si="686"/>
        <v>0</v>
      </c>
      <c r="T935" s="28">
        <f t="shared" si="686"/>
        <v>0</v>
      </c>
      <c r="U935" s="28">
        <f t="shared" si="686"/>
        <v>0</v>
      </c>
      <c r="V935" s="28">
        <f t="shared" si="686"/>
        <v>0</v>
      </c>
      <c r="W935" s="28">
        <f t="shared" si="686"/>
        <v>0</v>
      </c>
      <c r="X935" s="28">
        <f t="shared" si="686"/>
        <v>0</v>
      </c>
      <c r="Y935" s="28">
        <f t="shared" si="686"/>
        <v>0</v>
      </c>
      <c r="Z935" s="28">
        <f t="shared" si="686"/>
        <v>0</v>
      </c>
      <c r="AA935" s="28">
        <f t="shared" si="686"/>
        <v>0</v>
      </c>
      <c r="AB935" s="28">
        <f t="shared" si="686"/>
        <v>0</v>
      </c>
    </row>
    <row r="936" spans="1:28" ht="31.5" outlineLevel="4">
      <c r="A936" s="2" t="s">
        <v>27</v>
      </c>
      <c r="B936" s="23" t="s">
        <v>223</v>
      </c>
      <c r="C936" s="23" t="s">
        <v>245</v>
      </c>
      <c r="D936" s="23" t="s">
        <v>28</v>
      </c>
      <c r="E936" s="23" t="s">
        <v>2</v>
      </c>
      <c r="F936" s="23"/>
      <c r="G936" s="24">
        <f>SUM(G937)</f>
        <v>177054.97</v>
      </c>
      <c r="H936" s="24">
        <f>SUM(H937)</f>
        <v>0</v>
      </c>
      <c r="I936" s="24">
        <f t="shared" si="686"/>
        <v>177054.97</v>
      </c>
      <c r="J936" s="24">
        <f t="shared" si="686"/>
        <v>0</v>
      </c>
      <c r="K936" s="24">
        <f t="shared" si="686"/>
        <v>0</v>
      </c>
      <c r="L936" s="24">
        <f t="shared" si="686"/>
        <v>79986.63</v>
      </c>
      <c r="M936" s="24">
        <f t="shared" si="686"/>
        <v>0</v>
      </c>
      <c r="N936" s="35">
        <f t="shared" si="686"/>
        <v>79986.63</v>
      </c>
      <c r="O936" s="28">
        <f t="shared" si="686"/>
        <v>0</v>
      </c>
      <c r="P936" s="28">
        <f t="shared" si="686"/>
        <v>0</v>
      </c>
      <c r="Q936" s="28">
        <f t="shared" si="686"/>
        <v>0</v>
      </c>
      <c r="R936" s="28">
        <f t="shared" si="686"/>
        <v>0</v>
      </c>
      <c r="S936" s="28">
        <f t="shared" si="686"/>
        <v>0</v>
      </c>
      <c r="T936" s="28">
        <f t="shared" si="686"/>
        <v>0</v>
      </c>
      <c r="U936" s="28">
        <f t="shared" si="686"/>
        <v>0</v>
      </c>
      <c r="V936" s="28">
        <f t="shared" si="686"/>
        <v>0</v>
      </c>
      <c r="W936" s="28">
        <f t="shared" si="686"/>
        <v>0</v>
      </c>
      <c r="X936" s="28">
        <f t="shared" si="686"/>
        <v>0</v>
      </c>
      <c r="Y936" s="28">
        <f t="shared" si="686"/>
        <v>0</v>
      </c>
      <c r="Z936" s="28">
        <f t="shared" si="686"/>
        <v>0</v>
      </c>
      <c r="AA936" s="28">
        <f t="shared" si="686"/>
        <v>0</v>
      </c>
      <c r="AB936" s="28">
        <f t="shared" si="686"/>
        <v>0</v>
      </c>
    </row>
    <row r="937" spans="1:28" ht="31.5" outlineLevel="5">
      <c r="A937" s="2" t="s">
        <v>195</v>
      </c>
      <c r="B937" s="23" t="s">
        <v>223</v>
      </c>
      <c r="C937" s="23" t="s">
        <v>245</v>
      </c>
      <c r="D937" s="23" t="s">
        <v>28</v>
      </c>
      <c r="E937" s="23" t="s">
        <v>196</v>
      </c>
      <c r="F937" s="23"/>
      <c r="G937" s="24">
        <f>SUM(I937:K937)-H937</f>
        <v>177054.97</v>
      </c>
      <c r="H937" s="24"/>
      <c r="I937" s="25">
        <v>177054.97</v>
      </c>
      <c r="J937" s="10">
        <f>SUM(Q937)</f>
        <v>0</v>
      </c>
      <c r="K937" s="11">
        <f>SUM(S937+U937+W937+Y937+AA937)</f>
        <v>0</v>
      </c>
      <c r="L937" s="26">
        <f>SUM(N937:P937)-M937</f>
        <v>79986.63</v>
      </c>
      <c r="M937" s="55"/>
      <c r="N937" s="54">
        <v>79986.63</v>
      </c>
      <c r="O937" s="8">
        <f>SUM(R937)</f>
        <v>0</v>
      </c>
      <c r="P937" s="9">
        <f>SUM(T937+V937+X937+Z937+AB937)</f>
        <v>0</v>
      </c>
      <c r="Q937" s="9"/>
      <c r="R937" s="9"/>
      <c r="S937" s="9"/>
      <c r="T937" s="9"/>
      <c r="U937" s="9"/>
      <c r="V937" s="9"/>
      <c r="W937" s="9"/>
      <c r="X937" s="9"/>
      <c r="Y937" s="9"/>
      <c r="Z937" s="9"/>
      <c r="AA937" s="9"/>
      <c r="AB937" s="9"/>
    </row>
    <row r="938" spans="1:28" s="7" customFormat="1" ht="141.75" outlineLevel="5">
      <c r="A938" s="6" t="s">
        <v>988</v>
      </c>
      <c r="B938" s="48" t="s">
        <v>223</v>
      </c>
      <c r="C938" s="59" t="s">
        <v>987</v>
      </c>
      <c r="D938" s="48" t="s">
        <v>2</v>
      </c>
      <c r="E938" s="48" t="s">
        <v>2</v>
      </c>
      <c r="F938" s="48"/>
      <c r="G938" s="49">
        <f>SUM(G939+G942)</f>
        <v>1082203.2</v>
      </c>
      <c r="H938" s="49">
        <f t="shared" ref="H938:AB938" si="687">SUM(H939+H942)</f>
        <v>0</v>
      </c>
      <c r="I938" s="49">
        <f t="shared" si="687"/>
        <v>1082203.2</v>
      </c>
      <c r="J938" s="49">
        <f t="shared" si="687"/>
        <v>0</v>
      </c>
      <c r="K938" s="49">
        <f t="shared" si="687"/>
        <v>0</v>
      </c>
      <c r="L938" s="49">
        <f t="shared" si="687"/>
        <v>832309.84</v>
      </c>
      <c r="M938" s="49">
        <f t="shared" si="687"/>
        <v>0</v>
      </c>
      <c r="N938" s="49">
        <f t="shared" si="687"/>
        <v>832309.84</v>
      </c>
      <c r="O938" s="49">
        <f t="shared" si="687"/>
        <v>0</v>
      </c>
      <c r="P938" s="49">
        <f t="shared" si="687"/>
        <v>0</v>
      </c>
      <c r="Q938" s="49">
        <f t="shared" si="687"/>
        <v>0</v>
      </c>
      <c r="R938" s="49">
        <f t="shared" si="687"/>
        <v>0</v>
      </c>
      <c r="S938" s="49">
        <f t="shared" si="687"/>
        <v>0</v>
      </c>
      <c r="T938" s="49">
        <f t="shared" si="687"/>
        <v>0</v>
      </c>
      <c r="U938" s="49">
        <f t="shared" si="687"/>
        <v>0</v>
      </c>
      <c r="V938" s="49">
        <f t="shared" si="687"/>
        <v>0</v>
      </c>
      <c r="W938" s="49">
        <f t="shared" si="687"/>
        <v>0</v>
      </c>
      <c r="X938" s="49">
        <f t="shared" si="687"/>
        <v>0</v>
      </c>
      <c r="Y938" s="49">
        <f t="shared" si="687"/>
        <v>0</v>
      </c>
      <c r="Z938" s="49">
        <f t="shared" si="687"/>
        <v>0</v>
      </c>
      <c r="AA938" s="49">
        <f t="shared" si="687"/>
        <v>0</v>
      </c>
      <c r="AB938" s="49">
        <f t="shared" si="687"/>
        <v>0</v>
      </c>
    </row>
    <row r="939" spans="1:28" ht="47.25" outlineLevel="5">
      <c r="A939" s="2" t="s">
        <v>25</v>
      </c>
      <c r="B939" s="23" t="s">
        <v>223</v>
      </c>
      <c r="C939" s="60" t="s">
        <v>987</v>
      </c>
      <c r="D939" s="23" t="s">
        <v>26</v>
      </c>
      <c r="E939" s="23" t="s">
        <v>2</v>
      </c>
      <c r="F939" s="23"/>
      <c r="G939" s="24">
        <f>SUM(G940)</f>
        <v>408369.84</v>
      </c>
      <c r="H939" s="24">
        <f t="shared" ref="H939:AB940" si="688">SUM(H940)</f>
        <v>0</v>
      </c>
      <c r="I939" s="24">
        <f t="shared" si="688"/>
        <v>408369.84</v>
      </c>
      <c r="J939" s="24">
        <f t="shared" si="688"/>
        <v>0</v>
      </c>
      <c r="K939" s="24">
        <f t="shared" si="688"/>
        <v>0</v>
      </c>
      <c r="L939" s="24">
        <f t="shared" si="688"/>
        <v>158476.48000000001</v>
      </c>
      <c r="M939" s="24">
        <f t="shared" si="688"/>
        <v>0</v>
      </c>
      <c r="N939" s="24">
        <f t="shared" si="688"/>
        <v>158476.48000000001</v>
      </c>
      <c r="O939" s="24">
        <f t="shared" si="688"/>
        <v>0</v>
      </c>
      <c r="P939" s="24">
        <f t="shared" si="688"/>
        <v>0</v>
      </c>
      <c r="Q939" s="24">
        <f t="shared" si="688"/>
        <v>0</v>
      </c>
      <c r="R939" s="24">
        <f t="shared" si="688"/>
        <v>0</v>
      </c>
      <c r="S939" s="24">
        <f t="shared" si="688"/>
        <v>0</v>
      </c>
      <c r="T939" s="24">
        <f t="shared" si="688"/>
        <v>0</v>
      </c>
      <c r="U939" s="24">
        <f t="shared" si="688"/>
        <v>0</v>
      </c>
      <c r="V939" s="24">
        <f t="shared" si="688"/>
        <v>0</v>
      </c>
      <c r="W939" s="24">
        <f t="shared" si="688"/>
        <v>0</v>
      </c>
      <c r="X939" s="24">
        <f t="shared" si="688"/>
        <v>0</v>
      </c>
      <c r="Y939" s="24">
        <f t="shared" si="688"/>
        <v>0</v>
      </c>
      <c r="Z939" s="24">
        <f t="shared" si="688"/>
        <v>0</v>
      </c>
      <c r="AA939" s="24">
        <f t="shared" si="688"/>
        <v>0</v>
      </c>
      <c r="AB939" s="24">
        <f t="shared" si="688"/>
        <v>0</v>
      </c>
    </row>
    <row r="940" spans="1:28" ht="31.5" outlineLevel="5">
      <c r="A940" s="2" t="s">
        <v>27</v>
      </c>
      <c r="B940" s="23" t="s">
        <v>223</v>
      </c>
      <c r="C940" s="60" t="s">
        <v>987</v>
      </c>
      <c r="D940" s="23" t="s">
        <v>28</v>
      </c>
      <c r="E940" s="23" t="s">
        <v>2</v>
      </c>
      <c r="F940" s="23"/>
      <c r="G940" s="24">
        <f>SUM(G941)</f>
        <v>408369.84</v>
      </c>
      <c r="H940" s="24">
        <f t="shared" si="688"/>
        <v>0</v>
      </c>
      <c r="I940" s="24">
        <f t="shared" si="688"/>
        <v>408369.84</v>
      </c>
      <c r="J940" s="24">
        <f t="shared" si="688"/>
        <v>0</v>
      </c>
      <c r="K940" s="24">
        <f t="shared" si="688"/>
        <v>0</v>
      </c>
      <c r="L940" s="24">
        <f t="shared" si="688"/>
        <v>158476.48000000001</v>
      </c>
      <c r="M940" s="24">
        <f t="shared" si="688"/>
        <v>0</v>
      </c>
      <c r="N940" s="24">
        <f t="shared" si="688"/>
        <v>158476.48000000001</v>
      </c>
      <c r="O940" s="24">
        <f t="shared" si="688"/>
        <v>0</v>
      </c>
      <c r="P940" s="24">
        <f t="shared" si="688"/>
        <v>0</v>
      </c>
      <c r="Q940" s="24">
        <f t="shared" si="688"/>
        <v>0</v>
      </c>
      <c r="R940" s="24">
        <f t="shared" si="688"/>
        <v>0</v>
      </c>
      <c r="S940" s="24">
        <f t="shared" si="688"/>
        <v>0</v>
      </c>
      <c r="T940" s="24">
        <f t="shared" si="688"/>
        <v>0</v>
      </c>
      <c r="U940" s="24">
        <f t="shared" si="688"/>
        <v>0</v>
      </c>
      <c r="V940" s="24">
        <f t="shared" si="688"/>
        <v>0</v>
      </c>
      <c r="W940" s="24">
        <f t="shared" si="688"/>
        <v>0</v>
      </c>
      <c r="X940" s="24">
        <f t="shared" si="688"/>
        <v>0</v>
      </c>
      <c r="Y940" s="24">
        <f t="shared" si="688"/>
        <v>0</v>
      </c>
      <c r="Z940" s="24">
        <f t="shared" si="688"/>
        <v>0</v>
      </c>
      <c r="AA940" s="24">
        <f t="shared" si="688"/>
        <v>0</v>
      </c>
      <c r="AB940" s="24">
        <f t="shared" si="688"/>
        <v>0</v>
      </c>
    </row>
    <row r="941" spans="1:28" ht="31.5" outlineLevel="5">
      <c r="A941" s="2" t="s">
        <v>195</v>
      </c>
      <c r="B941" s="23" t="s">
        <v>223</v>
      </c>
      <c r="C941" s="60" t="s">
        <v>987</v>
      </c>
      <c r="D941" s="23" t="s">
        <v>28</v>
      </c>
      <c r="E941" s="23" t="s">
        <v>196</v>
      </c>
      <c r="F941" s="23">
        <v>25008346</v>
      </c>
      <c r="G941" s="24">
        <f>SUM(I941:K941)-H941</f>
        <v>408369.84</v>
      </c>
      <c r="H941" s="24"/>
      <c r="I941" s="25">
        <v>408369.84</v>
      </c>
      <c r="J941" s="10">
        <f>SUM(Q941)</f>
        <v>0</v>
      </c>
      <c r="K941" s="11">
        <f>SUM(S941+U941+W941+Y941+AA941)</f>
        <v>0</v>
      </c>
      <c r="L941" s="26">
        <f>SUM(N941:P941)-M941</f>
        <v>158476.48000000001</v>
      </c>
      <c r="M941" s="55"/>
      <c r="N941" s="54">
        <v>158476.48000000001</v>
      </c>
      <c r="O941" s="8">
        <f>SUM(R941)</f>
        <v>0</v>
      </c>
      <c r="P941" s="9">
        <f>SUM(T941+V941+X941+Z941+AB941)</f>
        <v>0</v>
      </c>
      <c r="Q941" s="24"/>
      <c r="R941" s="24"/>
      <c r="S941" s="24"/>
      <c r="T941" s="24"/>
      <c r="U941" s="24"/>
      <c r="V941" s="24"/>
      <c r="W941" s="24"/>
      <c r="X941" s="24"/>
      <c r="Y941" s="24"/>
      <c r="Z941" s="24"/>
      <c r="AA941" s="24"/>
      <c r="AB941" s="24"/>
    </row>
    <row r="942" spans="1:28" ht="63" outlineLevel="5">
      <c r="A942" s="2" t="s">
        <v>225</v>
      </c>
      <c r="B942" s="23" t="s">
        <v>223</v>
      </c>
      <c r="C942" s="60" t="s">
        <v>987</v>
      </c>
      <c r="D942" s="23" t="s">
        <v>226</v>
      </c>
      <c r="E942" s="23" t="s">
        <v>2</v>
      </c>
      <c r="F942" s="23"/>
      <c r="G942" s="24">
        <f>SUM(G943)</f>
        <v>673833.36</v>
      </c>
      <c r="H942" s="24">
        <f t="shared" ref="H942:AB943" si="689">SUM(H943)</f>
        <v>0</v>
      </c>
      <c r="I942" s="24">
        <f t="shared" si="689"/>
        <v>673833.36</v>
      </c>
      <c r="J942" s="24">
        <f t="shared" si="689"/>
        <v>0</v>
      </c>
      <c r="K942" s="24">
        <f t="shared" si="689"/>
        <v>0</v>
      </c>
      <c r="L942" s="24">
        <f t="shared" si="689"/>
        <v>673833.36</v>
      </c>
      <c r="M942" s="24">
        <f t="shared" si="689"/>
        <v>0</v>
      </c>
      <c r="N942" s="24">
        <f t="shared" si="689"/>
        <v>673833.36</v>
      </c>
      <c r="O942" s="24">
        <f t="shared" si="689"/>
        <v>0</v>
      </c>
      <c r="P942" s="24">
        <f t="shared" si="689"/>
        <v>0</v>
      </c>
      <c r="Q942" s="24">
        <f t="shared" si="689"/>
        <v>0</v>
      </c>
      <c r="R942" s="24">
        <f t="shared" si="689"/>
        <v>0</v>
      </c>
      <c r="S942" s="24">
        <f t="shared" si="689"/>
        <v>0</v>
      </c>
      <c r="T942" s="24">
        <f t="shared" si="689"/>
        <v>0</v>
      </c>
      <c r="U942" s="24">
        <f t="shared" si="689"/>
        <v>0</v>
      </c>
      <c r="V942" s="24">
        <f t="shared" si="689"/>
        <v>0</v>
      </c>
      <c r="W942" s="24">
        <f t="shared" si="689"/>
        <v>0</v>
      </c>
      <c r="X942" s="24">
        <f t="shared" si="689"/>
        <v>0</v>
      </c>
      <c r="Y942" s="24">
        <f t="shared" si="689"/>
        <v>0</v>
      </c>
      <c r="Z942" s="24">
        <f t="shared" si="689"/>
        <v>0</v>
      </c>
      <c r="AA942" s="24">
        <f t="shared" si="689"/>
        <v>0</v>
      </c>
      <c r="AB942" s="24">
        <f t="shared" si="689"/>
        <v>0</v>
      </c>
    </row>
    <row r="943" spans="1:28" ht="31.5" outlineLevel="5">
      <c r="A943" s="2" t="s">
        <v>227</v>
      </c>
      <c r="B943" s="23" t="s">
        <v>223</v>
      </c>
      <c r="C943" s="60" t="s">
        <v>987</v>
      </c>
      <c r="D943" s="23" t="s">
        <v>228</v>
      </c>
      <c r="E943" s="23" t="s">
        <v>2</v>
      </c>
      <c r="F943" s="23"/>
      <c r="G943" s="24">
        <f>SUM(G944)</f>
        <v>673833.36</v>
      </c>
      <c r="H943" s="24">
        <f t="shared" si="689"/>
        <v>0</v>
      </c>
      <c r="I943" s="53">
        <f t="shared" si="689"/>
        <v>673833.36</v>
      </c>
      <c r="J943" s="53">
        <f t="shared" si="689"/>
        <v>0</v>
      </c>
      <c r="K943" s="53">
        <f t="shared" si="689"/>
        <v>0</v>
      </c>
      <c r="L943" s="53">
        <f t="shared" si="689"/>
        <v>673833.36</v>
      </c>
      <c r="M943" s="53">
        <f t="shared" si="689"/>
        <v>0</v>
      </c>
      <c r="N943" s="53">
        <f t="shared" si="689"/>
        <v>673833.36</v>
      </c>
      <c r="O943" s="24">
        <f t="shared" si="689"/>
        <v>0</v>
      </c>
      <c r="P943" s="24">
        <f t="shared" si="689"/>
        <v>0</v>
      </c>
      <c r="Q943" s="24">
        <f t="shared" si="689"/>
        <v>0</v>
      </c>
      <c r="R943" s="24">
        <f t="shared" si="689"/>
        <v>0</v>
      </c>
      <c r="S943" s="24">
        <f t="shared" si="689"/>
        <v>0</v>
      </c>
      <c r="T943" s="24">
        <f t="shared" si="689"/>
        <v>0</v>
      </c>
      <c r="U943" s="24">
        <f t="shared" si="689"/>
        <v>0</v>
      </c>
      <c r="V943" s="24">
        <f t="shared" si="689"/>
        <v>0</v>
      </c>
      <c r="W943" s="24">
        <f t="shared" si="689"/>
        <v>0</v>
      </c>
      <c r="X943" s="24">
        <f t="shared" si="689"/>
        <v>0</v>
      </c>
      <c r="Y943" s="24">
        <f t="shared" si="689"/>
        <v>0</v>
      </c>
      <c r="Z943" s="24">
        <f t="shared" si="689"/>
        <v>0</v>
      </c>
      <c r="AA943" s="24">
        <f t="shared" si="689"/>
        <v>0</v>
      </c>
      <c r="AB943" s="24">
        <f t="shared" si="689"/>
        <v>0</v>
      </c>
    </row>
    <row r="944" spans="1:28" ht="63" outlineLevel="5">
      <c r="A944" s="2" t="s">
        <v>229</v>
      </c>
      <c r="B944" s="23" t="s">
        <v>223</v>
      </c>
      <c r="C944" s="60" t="s">
        <v>987</v>
      </c>
      <c r="D944" s="23" t="s">
        <v>228</v>
      </c>
      <c r="E944" s="23" t="s">
        <v>230</v>
      </c>
      <c r="F944" s="23">
        <v>25008346</v>
      </c>
      <c r="G944" s="24">
        <f>SUM(I944:K944)-H944</f>
        <v>673833.36</v>
      </c>
      <c r="H944" s="35"/>
      <c r="I944" s="28">
        <v>673833.36</v>
      </c>
      <c r="J944" s="8">
        <f>SUM(Q944)</f>
        <v>0</v>
      </c>
      <c r="K944" s="9">
        <f>SUM(S944+U944+W944+Y944+AA944)</f>
        <v>0</v>
      </c>
      <c r="L944" s="28">
        <f>SUM(N944:P944)-M944</f>
        <v>673833.36</v>
      </c>
      <c r="M944" s="37"/>
      <c r="N944" s="28">
        <v>673833.36</v>
      </c>
      <c r="O944" s="8">
        <f>SUM(R944)</f>
        <v>0</v>
      </c>
      <c r="P944" s="9">
        <f>SUM(T944+V944+X944+Z944+AB944)</f>
        <v>0</v>
      </c>
      <c r="Q944" s="9"/>
      <c r="R944" s="9"/>
      <c r="S944" s="9"/>
      <c r="T944" s="9"/>
      <c r="U944" s="9"/>
      <c r="V944" s="9"/>
      <c r="W944" s="9"/>
      <c r="X944" s="9"/>
      <c r="Y944" s="9"/>
      <c r="Z944" s="9"/>
      <c r="AA944" s="9"/>
      <c r="AB944" s="9"/>
    </row>
    <row r="945" spans="1:28" s="7" customFormat="1" ht="409.5" outlineLevel="2">
      <c r="A945" s="6" t="s">
        <v>246</v>
      </c>
      <c r="B945" s="48" t="s">
        <v>223</v>
      </c>
      <c r="C945" s="48" t="s">
        <v>247</v>
      </c>
      <c r="D945" s="48" t="s">
        <v>2</v>
      </c>
      <c r="E945" s="48" t="s">
        <v>2</v>
      </c>
      <c r="F945" s="48"/>
      <c r="G945" s="49">
        <f>SUM(G946+G949)</f>
        <v>799527</v>
      </c>
      <c r="H945" s="49">
        <f>SUM(H946+H949)</f>
        <v>0</v>
      </c>
      <c r="I945" s="72">
        <f>SUM(I946+I949)</f>
        <v>799527</v>
      </c>
      <c r="J945" s="72">
        <f t="shared" ref="J945:AB945" si="690">SUM(J946+J949)</f>
        <v>0</v>
      </c>
      <c r="K945" s="72">
        <f t="shared" si="690"/>
        <v>0</v>
      </c>
      <c r="L945" s="72">
        <f t="shared" si="690"/>
        <v>542706.9</v>
      </c>
      <c r="M945" s="72">
        <f t="shared" si="690"/>
        <v>0</v>
      </c>
      <c r="N945" s="72">
        <f t="shared" si="690"/>
        <v>542706.9</v>
      </c>
      <c r="O945" s="51">
        <f t="shared" si="690"/>
        <v>0</v>
      </c>
      <c r="P945" s="51">
        <f t="shared" si="690"/>
        <v>0</v>
      </c>
      <c r="Q945" s="51">
        <f t="shared" si="690"/>
        <v>0</v>
      </c>
      <c r="R945" s="51">
        <f t="shared" si="690"/>
        <v>0</v>
      </c>
      <c r="S945" s="51">
        <f t="shared" si="690"/>
        <v>0</v>
      </c>
      <c r="T945" s="51">
        <f t="shared" si="690"/>
        <v>0</v>
      </c>
      <c r="U945" s="51">
        <f t="shared" si="690"/>
        <v>0</v>
      </c>
      <c r="V945" s="51">
        <f t="shared" si="690"/>
        <v>0</v>
      </c>
      <c r="W945" s="51">
        <f t="shared" si="690"/>
        <v>0</v>
      </c>
      <c r="X945" s="51">
        <f t="shared" si="690"/>
        <v>0</v>
      </c>
      <c r="Y945" s="51">
        <f t="shared" si="690"/>
        <v>0</v>
      </c>
      <c r="Z945" s="51">
        <f t="shared" si="690"/>
        <v>0</v>
      </c>
      <c r="AA945" s="51">
        <f t="shared" si="690"/>
        <v>0</v>
      </c>
      <c r="AB945" s="51">
        <f t="shared" si="690"/>
        <v>0</v>
      </c>
    </row>
    <row r="946" spans="1:28" ht="47.25" outlineLevel="3">
      <c r="A946" s="2" t="s">
        <v>25</v>
      </c>
      <c r="B946" s="23" t="s">
        <v>223</v>
      </c>
      <c r="C946" s="23" t="s">
        <v>247</v>
      </c>
      <c r="D946" s="23" t="s">
        <v>26</v>
      </c>
      <c r="E946" s="23" t="s">
        <v>2</v>
      </c>
      <c r="F946" s="23"/>
      <c r="G946" s="24">
        <f t="shared" ref="G946:I947" si="691">SUM(G947)</f>
        <v>386348.1</v>
      </c>
      <c r="H946" s="24">
        <f t="shared" si="691"/>
        <v>0</v>
      </c>
      <c r="I946" s="35">
        <f t="shared" si="691"/>
        <v>386348.1</v>
      </c>
      <c r="J946" s="35">
        <f t="shared" ref="J946:S947" si="692">SUM(J947)</f>
        <v>0</v>
      </c>
      <c r="K946" s="35">
        <f t="shared" si="692"/>
        <v>0</v>
      </c>
      <c r="L946" s="35">
        <f t="shared" si="692"/>
        <v>129528</v>
      </c>
      <c r="M946" s="35">
        <f t="shared" si="692"/>
        <v>0</v>
      </c>
      <c r="N946" s="35">
        <f t="shared" si="692"/>
        <v>129528</v>
      </c>
      <c r="O946" s="28">
        <f t="shared" si="692"/>
        <v>0</v>
      </c>
      <c r="P946" s="28">
        <f t="shared" si="692"/>
        <v>0</v>
      </c>
      <c r="Q946" s="28">
        <f t="shared" si="692"/>
        <v>0</v>
      </c>
      <c r="R946" s="28">
        <f t="shared" si="692"/>
        <v>0</v>
      </c>
      <c r="S946" s="28">
        <f t="shared" si="692"/>
        <v>0</v>
      </c>
      <c r="T946" s="28">
        <f t="shared" ref="T946:AB947" si="693">SUM(T947)</f>
        <v>0</v>
      </c>
      <c r="U946" s="28">
        <f t="shared" si="693"/>
        <v>0</v>
      </c>
      <c r="V946" s="28">
        <f t="shared" si="693"/>
        <v>0</v>
      </c>
      <c r="W946" s="28">
        <f t="shared" si="693"/>
        <v>0</v>
      </c>
      <c r="X946" s="28">
        <f t="shared" si="693"/>
        <v>0</v>
      </c>
      <c r="Y946" s="28">
        <f t="shared" si="693"/>
        <v>0</v>
      </c>
      <c r="Z946" s="28">
        <f t="shared" si="693"/>
        <v>0</v>
      </c>
      <c r="AA946" s="28">
        <f t="shared" si="693"/>
        <v>0</v>
      </c>
      <c r="AB946" s="28">
        <f t="shared" si="693"/>
        <v>0</v>
      </c>
    </row>
    <row r="947" spans="1:28" ht="31.5" outlineLevel="4">
      <c r="A947" s="2" t="s">
        <v>27</v>
      </c>
      <c r="B947" s="23" t="s">
        <v>223</v>
      </c>
      <c r="C947" s="23" t="s">
        <v>247</v>
      </c>
      <c r="D947" s="23" t="s">
        <v>28</v>
      </c>
      <c r="E947" s="23" t="s">
        <v>2</v>
      </c>
      <c r="F947" s="23"/>
      <c r="G947" s="24">
        <f t="shared" si="691"/>
        <v>386348.1</v>
      </c>
      <c r="H947" s="24">
        <f t="shared" si="691"/>
        <v>0</v>
      </c>
      <c r="I947" s="35">
        <f t="shared" si="691"/>
        <v>386348.1</v>
      </c>
      <c r="J947" s="35">
        <f t="shared" si="692"/>
        <v>0</v>
      </c>
      <c r="K947" s="35">
        <f t="shared" si="692"/>
        <v>0</v>
      </c>
      <c r="L947" s="35">
        <f t="shared" si="692"/>
        <v>129528</v>
      </c>
      <c r="M947" s="35">
        <f t="shared" si="692"/>
        <v>0</v>
      </c>
      <c r="N947" s="35">
        <f t="shared" si="692"/>
        <v>129528</v>
      </c>
      <c r="O947" s="28">
        <f t="shared" si="692"/>
        <v>0</v>
      </c>
      <c r="P947" s="28">
        <f t="shared" si="692"/>
        <v>0</v>
      </c>
      <c r="Q947" s="28">
        <f t="shared" si="692"/>
        <v>0</v>
      </c>
      <c r="R947" s="28">
        <f t="shared" si="692"/>
        <v>0</v>
      </c>
      <c r="S947" s="28">
        <f t="shared" si="692"/>
        <v>0</v>
      </c>
      <c r="T947" s="28">
        <f t="shared" si="693"/>
        <v>0</v>
      </c>
      <c r="U947" s="28">
        <f t="shared" si="693"/>
        <v>0</v>
      </c>
      <c r="V947" s="28">
        <f t="shared" si="693"/>
        <v>0</v>
      </c>
      <c r="W947" s="28">
        <f t="shared" si="693"/>
        <v>0</v>
      </c>
      <c r="X947" s="28">
        <f t="shared" si="693"/>
        <v>0</v>
      </c>
      <c r="Y947" s="28">
        <f t="shared" si="693"/>
        <v>0</v>
      </c>
      <c r="Z947" s="28">
        <f t="shared" si="693"/>
        <v>0</v>
      </c>
      <c r="AA947" s="28">
        <f t="shared" si="693"/>
        <v>0</v>
      </c>
      <c r="AB947" s="28">
        <f t="shared" si="693"/>
        <v>0</v>
      </c>
    </row>
    <row r="948" spans="1:28" ht="31.5" outlineLevel="5">
      <c r="A948" s="2" t="s">
        <v>195</v>
      </c>
      <c r="B948" s="23" t="s">
        <v>223</v>
      </c>
      <c r="C948" s="23" t="s">
        <v>247</v>
      </c>
      <c r="D948" s="23" t="s">
        <v>28</v>
      </c>
      <c r="E948" s="23" t="s">
        <v>196</v>
      </c>
      <c r="F948" s="23">
        <v>25008212</v>
      </c>
      <c r="G948" s="24">
        <f>SUM(I948:K948)-H948</f>
        <v>386348.1</v>
      </c>
      <c r="H948" s="24"/>
      <c r="I948" s="35">
        <v>386348.1</v>
      </c>
      <c r="J948" s="8">
        <f>SUM(Q948)</f>
        <v>0</v>
      </c>
      <c r="K948" s="9">
        <f>SUM(S948+U948+W948+Y948+AA948)</f>
        <v>0</v>
      </c>
      <c r="L948" s="28">
        <f>SUM(N948:P948)-M948</f>
        <v>129528</v>
      </c>
      <c r="M948" s="37"/>
      <c r="N948" s="36">
        <v>129528</v>
      </c>
      <c r="O948" s="8">
        <f>SUM(R948)</f>
        <v>0</v>
      </c>
      <c r="P948" s="9">
        <f>SUM(T948+V948+X948+Z948+AB948)</f>
        <v>0</v>
      </c>
      <c r="Q948" s="9"/>
      <c r="R948" s="9"/>
      <c r="S948" s="9"/>
      <c r="T948" s="9"/>
      <c r="U948" s="9"/>
      <c r="V948" s="9"/>
      <c r="W948" s="9"/>
      <c r="X948" s="9"/>
      <c r="Y948" s="9"/>
      <c r="Z948" s="9"/>
      <c r="AA948" s="9"/>
      <c r="AB948" s="9"/>
    </row>
    <row r="949" spans="1:28" ht="63" outlineLevel="3">
      <c r="A949" s="2" t="s">
        <v>225</v>
      </c>
      <c r="B949" s="23" t="s">
        <v>223</v>
      </c>
      <c r="C949" s="23" t="s">
        <v>247</v>
      </c>
      <c r="D949" s="23" t="s">
        <v>226</v>
      </c>
      <c r="E949" s="23" t="s">
        <v>2</v>
      </c>
      <c r="F949" s="23"/>
      <c r="G949" s="24">
        <f t="shared" ref="G949:I950" si="694">SUM(G950)</f>
        <v>413178.9</v>
      </c>
      <c r="H949" s="24">
        <f t="shared" si="694"/>
        <v>0</v>
      </c>
      <c r="I949" s="35">
        <f t="shared" si="694"/>
        <v>413178.9</v>
      </c>
      <c r="J949" s="35">
        <f t="shared" ref="J949:S950" si="695">SUM(J950)</f>
        <v>0</v>
      </c>
      <c r="K949" s="35">
        <f t="shared" si="695"/>
        <v>0</v>
      </c>
      <c r="L949" s="35">
        <f t="shared" si="695"/>
        <v>413178.9</v>
      </c>
      <c r="M949" s="35">
        <f t="shared" si="695"/>
        <v>0</v>
      </c>
      <c r="N949" s="35">
        <f t="shared" si="695"/>
        <v>413178.9</v>
      </c>
      <c r="O949" s="28">
        <f t="shared" si="695"/>
        <v>0</v>
      </c>
      <c r="P949" s="28">
        <f t="shared" si="695"/>
        <v>0</v>
      </c>
      <c r="Q949" s="28">
        <f t="shared" si="695"/>
        <v>0</v>
      </c>
      <c r="R949" s="28">
        <f t="shared" si="695"/>
        <v>0</v>
      </c>
      <c r="S949" s="28">
        <f t="shared" si="695"/>
        <v>0</v>
      </c>
      <c r="T949" s="28">
        <f t="shared" ref="T949:AB950" si="696">SUM(T950)</f>
        <v>0</v>
      </c>
      <c r="U949" s="28">
        <f t="shared" si="696"/>
        <v>0</v>
      </c>
      <c r="V949" s="28">
        <f t="shared" si="696"/>
        <v>0</v>
      </c>
      <c r="W949" s="28">
        <f t="shared" si="696"/>
        <v>0</v>
      </c>
      <c r="X949" s="28">
        <f t="shared" si="696"/>
        <v>0</v>
      </c>
      <c r="Y949" s="28">
        <f t="shared" si="696"/>
        <v>0</v>
      </c>
      <c r="Z949" s="28">
        <f t="shared" si="696"/>
        <v>0</v>
      </c>
      <c r="AA949" s="28">
        <f t="shared" si="696"/>
        <v>0</v>
      </c>
      <c r="AB949" s="28">
        <f t="shared" si="696"/>
        <v>0</v>
      </c>
    </row>
    <row r="950" spans="1:28" ht="31.5" outlineLevel="4">
      <c r="A950" s="2" t="s">
        <v>227</v>
      </c>
      <c r="B950" s="23" t="s">
        <v>223</v>
      </c>
      <c r="C950" s="23" t="s">
        <v>247</v>
      </c>
      <c r="D950" s="23" t="s">
        <v>228</v>
      </c>
      <c r="E950" s="23" t="s">
        <v>2</v>
      </c>
      <c r="F950" s="23"/>
      <c r="G950" s="24">
        <f t="shared" si="694"/>
        <v>413178.9</v>
      </c>
      <c r="H950" s="24">
        <f t="shared" si="694"/>
        <v>0</v>
      </c>
      <c r="I950" s="35">
        <f t="shared" si="694"/>
        <v>413178.9</v>
      </c>
      <c r="J950" s="35">
        <f t="shared" si="695"/>
        <v>0</v>
      </c>
      <c r="K950" s="35">
        <f t="shared" si="695"/>
        <v>0</v>
      </c>
      <c r="L950" s="35">
        <f t="shared" si="695"/>
        <v>413178.9</v>
      </c>
      <c r="M950" s="35">
        <f t="shared" si="695"/>
        <v>0</v>
      </c>
      <c r="N950" s="35">
        <f t="shared" si="695"/>
        <v>413178.9</v>
      </c>
      <c r="O950" s="28">
        <f t="shared" si="695"/>
        <v>0</v>
      </c>
      <c r="P950" s="28">
        <f t="shared" si="695"/>
        <v>0</v>
      </c>
      <c r="Q950" s="28">
        <f t="shared" si="695"/>
        <v>0</v>
      </c>
      <c r="R950" s="28">
        <f t="shared" si="695"/>
        <v>0</v>
      </c>
      <c r="S950" s="28">
        <f t="shared" si="695"/>
        <v>0</v>
      </c>
      <c r="T950" s="28">
        <f t="shared" si="696"/>
        <v>0</v>
      </c>
      <c r="U950" s="28">
        <f t="shared" si="696"/>
        <v>0</v>
      </c>
      <c r="V950" s="28">
        <f t="shared" si="696"/>
        <v>0</v>
      </c>
      <c r="W950" s="28">
        <f t="shared" si="696"/>
        <v>0</v>
      </c>
      <c r="X950" s="28">
        <f t="shared" si="696"/>
        <v>0</v>
      </c>
      <c r="Y950" s="28">
        <f t="shared" si="696"/>
        <v>0</v>
      </c>
      <c r="Z950" s="28">
        <f t="shared" si="696"/>
        <v>0</v>
      </c>
      <c r="AA950" s="28">
        <f t="shared" si="696"/>
        <v>0</v>
      </c>
      <c r="AB950" s="28">
        <f t="shared" si="696"/>
        <v>0</v>
      </c>
    </row>
    <row r="951" spans="1:28" ht="63" outlineLevel="5">
      <c r="A951" s="2" t="s">
        <v>229</v>
      </c>
      <c r="B951" s="23" t="s">
        <v>223</v>
      </c>
      <c r="C951" s="23" t="s">
        <v>247</v>
      </c>
      <c r="D951" s="23" t="s">
        <v>228</v>
      </c>
      <c r="E951" s="23" t="s">
        <v>230</v>
      </c>
      <c r="F951" s="23">
        <v>25008212</v>
      </c>
      <c r="G951" s="24">
        <f>SUM(I951:K951)-H951</f>
        <v>413178.9</v>
      </c>
      <c r="H951" s="24"/>
      <c r="I951" s="35">
        <v>413178.9</v>
      </c>
      <c r="J951" s="8">
        <f>SUM(Q951)</f>
        <v>0</v>
      </c>
      <c r="K951" s="9">
        <f>SUM(S951+U951+W951+Y951+AA951)</f>
        <v>0</v>
      </c>
      <c r="L951" s="28">
        <f>SUM(N951:P951)-M951</f>
        <v>413178.9</v>
      </c>
      <c r="M951" s="37"/>
      <c r="N951" s="36">
        <v>413178.9</v>
      </c>
      <c r="O951" s="8">
        <f>SUM(R951)</f>
        <v>0</v>
      </c>
      <c r="P951" s="9">
        <f>SUM(T951+V951+X951+Z951+AB951)</f>
        <v>0</v>
      </c>
      <c r="Q951" s="9"/>
      <c r="R951" s="9"/>
      <c r="S951" s="9"/>
      <c r="T951" s="9"/>
      <c r="U951" s="9"/>
      <c r="V951" s="9"/>
      <c r="W951" s="9"/>
      <c r="X951" s="9"/>
      <c r="Y951" s="9"/>
      <c r="Z951" s="9"/>
      <c r="AA951" s="9"/>
      <c r="AB951" s="9"/>
    </row>
    <row r="952" spans="1:28" s="7" customFormat="1" ht="173.25" outlineLevel="2">
      <c r="A952" s="6" t="s">
        <v>249</v>
      </c>
      <c r="B952" s="48" t="s">
        <v>223</v>
      </c>
      <c r="C952" s="48" t="s">
        <v>250</v>
      </c>
      <c r="D952" s="48" t="s">
        <v>2</v>
      </c>
      <c r="E952" s="48" t="s">
        <v>2</v>
      </c>
      <c r="F952" s="48"/>
      <c r="G952" s="49">
        <f>SUM(G953+G956)</f>
        <v>4001352.24</v>
      </c>
      <c r="H952" s="49">
        <f>SUM(H953+H956)</f>
        <v>0</v>
      </c>
      <c r="I952" s="50">
        <f>SUM(I953+I956)</f>
        <v>4001352.24</v>
      </c>
      <c r="J952" s="50">
        <f t="shared" ref="J952:AB952" si="697">SUM(J953+J956)</f>
        <v>0</v>
      </c>
      <c r="K952" s="50">
        <f t="shared" si="697"/>
        <v>0</v>
      </c>
      <c r="L952" s="50">
        <f t="shared" si="697"/>
        <v>3699430.91</v>
      </c>
      <c r="M952" s="50">
        <f t="shared" si="697"/>
        <v>0</v>
      </c>
      <c r="N952" s="50">
        <f t="shared" si="697"/>
        <v>3699430.91</v>
      </c>
      <c r="O952" s="51">
        <f t="shared" si="697"/>
        <v>0</v>
      </c>
      <c r="P952" s="51">
        <f t="shared" si="697"/>
        <v>0</v>
      </c>
      <c r="Q952" s="51">
        <f t="shared" si="697"/>
        <v>0</v>
      </c>
      <c r="R952" s="51">
        <f t="shared" si="697"/>
        <v>0</v>
      </c>
      <c r="S952" s="51">
        <f t="shared" si="697"/>
        <v>0</v>
      </c>
      <c r="T952" s="51">
        <f t="shared" si="697"/>
        <v>0</v>
      </c>
      <c r="U952" s="51">
        <f t="shared" si="697"/>
        <v>0</v>
      </c>
      <c r="V952" s="51">
        <f t="shared" si="697"/>
        <v>0</v>
      </c>
      <c r="W952" s="51">
        <f t="shared" si="697"/>
        <v>0</v>
      </c>
      <c r="X952" s="51">
        <f t="shared" si="697"/>
        <v>0</v>
      </c>
      <c r="Y952" s="51">
        <f t="shared" si="697"/>
        <v>0</v>
      </c>
      <c r="Z952" s="51">
        <f t="shared" si="697"/>
        <v>0</v>
      </c>
      <c r="AA952" s="51">
        <f t="shared" si="697"/>
        <v>0</v>
      </c>
      <c r="AB952" s="51">
        <f t="shared" si="697"/>
        <v>0</v>
      </c>
    </row>
    <row r="953" spans="1:28" ht="47.25" outlineLevel="3">
      <c r="A953" s="2" t="s">
        <v>25</v>
      </c>
      <c r="B953" s="23" t="s">
        <v>223</v>
      </c>
      <c r="C953" s="23" t="s">
        <v>250</v>
      </c>
      <c r="D953" s="23" t="s">
        <v>26</v>
      </c>
      <c r="E953" s="23" t="s">
        <v>2</v>
      </c>
      <c r="F953" s="23"/>
      <c r="G953" s="24">
        <f t="shared" ref="G953:I954" si="698">SUM(G954)</f>
        <v>1222494.33</v>
      </c>
      <c r="H953" s="24">
        <f t="shared" si="698"/>
        <v>0</v>
      </c>
      <c r="I953" s="35">
        <f t="shared" si="698"/>
        <v>1222494.33</v>
      </c>
      <c r="J953" s="35">
        <f t="shared" ref="J953:S954" si="699">SUM(J954)</f>
        <v>0</v>
      </c>
      <c r="K953" s="35">
        <f t="shared" si="699"/>
        <v>0</v>
      </c>
      <c r="L953" s="35">
        <f t="shared" si="699"/>
        <v>920573</v>
      </c>
      <c r="M953" s="35">
        <f t="shared" si="699"/>
        <v>0</v>
      </c>
      <c r="N953" s="35">
        <f t="shared" si="699"/>
        <v>920573</v>
      </c>
      <c r="O953" s="28">
        <f t="shared" si="699"/>
        <v>0</v>
      </c>
      <c r="P953" s="28">
        <f t="shared" si="699"/>
        <v>0</v>
      </c>
      <c r="Q953" s="28">
        <f t="shared" si="699"/>
        <v>0</v>
      </c>
      <c r="R953" s="28">
        <f t="shared" si="699"/>
        <v>0</v>
      </c>
      <c r="S953" s="28">
        <f t="shared" si="699"/>
        <v>0</v>
      </c>
      <c r="T953" s="28">
        <f t="shared" ref="T953:AB954" si="700">SUM(T954)</f>
        <v>0</v>
      </c>
      <c r="U953" s="28">
        <f t="shared" si="700"/>
        <v>0</v>
      </c>
      <c r="V953" s="28">
        <f t="shared" si="700"/>
        <v>0</v>
      </c>
      <c r="W953" s="28">
        <f t="shared" si="700"/>
        <v>0</v>
      </c>
      <c r="X953" s="28">
        <f t="shared" si="700"/>
        <v>0</v>
      </c>
      <c r="Y953" s="28">
        <f t="shared" si="700"/>
        <v>0</v>
      </c>
      <c r="Z953" s="28">
        <f t="shared" si="700"/>
        <v>0</v>
      </c>
      <c r="AA953" s="28">
        <f t="shared" si="700"/>
        <v>0</v>
      </c>
      <c r="AB953" s="28">
        <f t="shared" si="700"/>
        <v>0</v>
      </c>
    </row>
    <row r="954" spans="1:28" ht="31.5" outlineLevel="4">
      <c r="A954" s="2" t="s">
        <v>27</v>
      </c>
      <c r="B954" s="23" t="s">
        <v>223</v>
      </c>
      <c r="C954" s="23" t="s">
        <v>250</v>
      </c>
      <c r="D954" s="23" t="s">
        <v>28</v>
      </c>
      <c r="E954" s="23" t="s">
        <v>2</v>
      </c>
      <c r="F954" s="23"/>
      <c r="G954" s="24">
        <f t="shared" si="698"/>
        <v>1222494.33</v>
      </c>
      <c r="H954" s="24">
        <f t="shared" si="698"/>
        <v>0</v>
      </c>
      <c r="I954" s="35">
        <f t="shared" si="698"/>
        <v>1222494.33</v>
      </c>
      <c r="J954" s="35">
        <f t="shared" si="699"/>
        <v>0</v>
      </c>
      <c r="K954" s="35">
        <f t="shared" si="699"/>
        <v>0</v>
      </c>
      <c r="L954" s="35">
        <f t="shared" si="699"/>
        <v>920573</v>
      </c>
      <c r="M954" s="35">
        <f t="shared" si="699"/>
        <v>0</v>
      </c>
      <c r="N954" s="35">
        <f t="shared" si="699"/>
        <v>920573</v>
      </c>
      <c r="O954" s="28">
        <f t="shared" si="699"/>
        <v>0</v>
      </c>
      <c r="P954" s="28">
        <f t="shared" si="699"/>
        <v>0</v>
      </c>
      <c r="Q954" s="28">
        <f t="shared" si="699"/>
        <v>0</v>
      </c>
      <c r="R954" s="28">
        <f t="shared" si="699"/>
        <v>0</v>
      </c>
      <c r="S954" s="28">
        <f t="shared" si="699"/>
        <v>0</v>
      </c>
      <c r="T954" s="28">
        <f t="shared" si="700"/>
        <v>0</v>
      </c>
      <c r="U954" s="28">
        <f t="shared" si="700"/>
        <v>0</v>
      </c>
      <c r="V954" s="28">
        <f t="shared" si="700"/>
        <v>0</v>
      </c>
      <c r="W954" s="28">
        <f t="shared" si="700"/>
        <v>0</v>
      </c>
      <c r="X954" s="28">
        <f t="shared" si="700"/>
        <v>0</v>
      </c>
      <c r="Y954" s="28">
        <f t="shared" si="700"/>
        <v>0</v>
      </c>
      <c r="Z954" s="28">
        <f t="shared" si="700"/>
        <v>0</v>
      </c>
      <c r="AA954" s="28">
        <f t="shared" si="700"/>
        <v>0</v>
      </c>
      <c r="AB954" s="28">
        <f t="shared" si="700"/>
        <v>0</v>
      </c>
    </row>
    <row r="955" spans="1:28" ht="31.5" outlineLevel="5">
      <c r="A955" s="2" t="s">
        <v>195</v>
      </c>
      <c r="B955" s="23" t="s">
        <v>223</v>
      </c>
      <c r="C955" s="23" t="s">
        <v>250</v>
      </c>
      <c r="D955" s="23" t="s">
        <v>28</v>
      </c>
      <c r="E955" s="23" t="s">
        <v>196</v>
      </c>
      <c r="F955" s="23" t="s">
        <v>989</v>
      </c>
      <c r="G955" s="24">
        <f>SUM(I955:K955)-H955</f>
        <v>1222494.33</v>
      </c>
      <c r="H955" s="24"/>
      <c r="I955" s="35">
        <v>1222494.33</v>
      </c>
      <c r="J955" s="8">
        <f>SUM(Q955)</f>
        <v>0</v>
      </c>
      <c r="K955" s="9">
        <f>SUM(S955+U955+W955+Y955+AA955)</f>
        <v>0</v>
      </c>
      <c r="L955" s="28">
        <f>SUM(N955:P955)-M955</f>
        <v>920573</v>
      </c>
      <c r="M955" s="37"/>
      <c r="N955" s="36">
        <v>920573</v>
      </c>
      <c r="O955" s="8">
        <f>SUM(R955)</f>
        <v>0</v>
      </c>
      <c r="P955" s="9">
        <f>SUM(T955+V955+X955+Z955+AB955)</f>
        <v>0</v>
      </c>
      <c r="Q955" s="9"/>
      <c r="R955" s="9"/>
      <c r="S955" s="9"/>
      <c r="T955" s="9"/>
      <c r="U955" s="9"/>
      <c r="V955" s="9"/>
      <c r="W955" s="9"/>
      <c r="X955" s="9"/>
      <c r="Y955" s="9"/>
      <c r="Z955" s="9"/>
      <c r="AA955" s="9"/>
      <c r="AB955" s="9"/>
    </row>
    <row r="956" spans="1:28" ht="63" outlineLevel="3">
      <c r="A956" s="2" t="s">
        <v>225</v>
      </c>
      <c r="B956" s="23" t="s">
        <v>223</v>
      </c>
      <c r="C956" s="23" t="s">
        <v>250</v>
      </c>
      <c r="D956" s="23" t="s">
        <v>226</v>
      </c>
      <c r="E956" s="23" t="s">
        <v>2</v>
      </c>
      <c r="F956" s="23"/>
      <c r="G956" s="24">
        <f t="shared" ref="G956:I957" si="701">SUM(G957)</f>
        <v>2778857.91</v>
      </c>
      <c r="H956" s="24">
        <f t="shared" si="701"/>
        <v>0</v>
      </c>
      <c r="I956" s="35">
        <f t="shared" si="701"/>
        <v>2778857.91</v>
      </c>
      <c r="J956" s="35">
        <f t="shared" ref="J956:S957" si="702">SUM(J957)</f>
        <v>0</v>
      </c>
      <c r="K956" s="35">
        <f t="shared" si="702"/>
        <v>0</v>
      </c>
      <c r="L956" s="35">
        <f t="shared" si="702"/>
        <v>2778857.91</v>
      </c>
      <c r="M956" s="35">
        <f t="shared" si="702"/>
        <v>0</v>
      </c>
      <c r="N956" s="35">
        <f t="shared" si="702"/>
        <v>2778857.91</v>
      </c>
      <c r="O956" s="28">
        <f t="shared" si="702"/>
        <v>0</v>
      </c>
      <c r="P956" s="28">
        <f t="shared" si="702"/>
        <v>0</v>
      </c>
      <c r="Q956" s="28">
        <f t="shared" si="702"/>
        <v>0</v>
      </c>
      <c r="R956" s="28">
        <f t="shared" si="702"/>
        <v>0</v>
      </c>
      <c r="S956" s="28">
        <f t="shared" si="702"/>
        <v>0</v>
      </c>
      <c r="T956" s="28">
        <f t="shared" ref="T956:AB957" si="703">SUM(T957)</f>
        <v>0</v>
      </c>
      <c r="U956" s="28">
        <f t="shared" si="703"/>
        <v>0</v>
      </c>
      <c r="V956" s="28">
        <f t="shared" si="703"/>
        <v>0</v>
      </c>
      <c r="W956" s="28">
        <f t="shared" si="703"/>
        <v>0</v>
      </c>
      <c r="X956" s="28">
        <f t="shared" si="703"/>
        <v>0</v>
      </c>
      <c r="Y956" s="28">
        <f t="shared" si="703"/>
        <v>0</v>
      </c>
      <c r="Z956" s="28">
        <f t="shared" si="703"/>
        <v>0</v>
      </c>
      <c r="AA956" s="28">
        <f t="shared" si="703"/>
        <v>0</v>
      </c>
      <c r="AB956" s="28">
        <f t="shared" si="703"/>
        <v>0</v>
      </c>
    </row>
    <row r="957" spans="1:28" ht="31.5" outlineLevel="4">
      <c r="A957" s="2" t="s">
        <v>227</v>
      </c>
      <c r="B957" s="23" t="s">
        <v>223</v>
      </c>
      <c r="C957" s="23" t="s">
        <v>250</v>
      </c>
      <c r="D957" s="23" t="s">
        <v>228</v>
      </c>
      <c r="E957" s="23" t="s">
        <v>2</v>
      </c>
      <c r="F957" s="23"/>
      <c r="G957" s="24">
        <f t="shared" si="701"/>
        <v>2778857.91</v>
      </c>
      <c r="H957" s="24">
        <f t="shared" si="701"/>
        <v>0</v>
      </c>
      <c r="I957" s="35">
        <f t="shared" si="701"/>
        <v>2778857.91</v>
      </c>
      <c r="J957" s="35">
        <f t="shared" si="702"/>
        <v>0</v>
      </c>
      <c r="K957" s="35">
        <f t="shared" si="702"/>
        <v>0</v>
      </c>
      <c r="L957" s="35">
        <f t="shared" si="702"/>
        <v>2778857.91</v>
      </c>
      <c r="M957" s="35">
        <f t="shared" si="702"/>
        <v>0</v>
      </c>
      <c r="N957" s="35">
        <f t="shared" si="702"/>
        <v>2778857.91</v>
      </c>
      <c r="O957" s="28">
        <f t="shared" si="702"/>
        <v>0</v>
      </c>
      <c r="P957" s="28">
        <f t="shared" si="702"/>
        <v>0</v>
      </c>
      <c r="Q957" s="28">
        <f t="shared" si="702"/>
        <v>0</v>
      </c>
      <c r="R957" s="28">
        <f t="shared" si="702"/>
        <v>0</v>
      </c>
      <c r="S957" s="28">
        <f t="shared" si="702"/>
        <v>0</v>
      </c>
      <c r="T957" s="28">
        <f t="shared" si="703"/>
        <v>0</v>
      </c>
      <c r="U957" s="28">
        <f t="shared" si="703"/>
        <v>0</v>
      </c>
      <c r="V957" s="28">
        <f t="shared" si="703"/>
        <v>0</v>
      </c>
      <c r="W957" s="28">
        <f t="shared" si="703"/>
        <v>0</v>
      </c>
      <c r="X957" s="28">
        <f t="shared" si="703"/>
        <v>0</v>
      </c>
      <c r="Y957" s="28">
        <f t="shared" si="703"/>
        <v>0</v>
      </c>
      <c r="Z957" s="28">
        <f t="shared" si="703"/>
        <v>0</v>
      </c>
      <c r="AA957" s="28">
        <f t="shared" si="703"/>
        <v>0</v>
      </c>
      <c r="AB957" s="28">
        <f t="shared" si="703"/>
        <v>0</v>
      </c>
    </row>
    <row r="958" spans="1:28" ht="63" outlineLevel="5">
      <c r="A958" s="2" t="s">
        <v>229</v>
      </c>
      <c r="B958" s="23" t="s">
        <v>223</v>
      </c>
      <c r="C958" s="23" t="s">
        <v>250</v>
      </c>
      <c r="D958" s="23" t="s">
        <v>228</v>
      </c>
      <c r="E958" s="23" t="s">
        <v>230</v>
      </c>
      <c r="F958" s="23" t="s">
        <v>989</v>
      </c>
      <c r="G958" s="24">
        <f>SUM(I958:K958)-H958</f>
        <v>2778857.91</v>
      </c>
      <c r="H958" s="24"/>
      <c r="I958" s="35">
        <v>2778857.91</v>
      </c>
      <c r="J958" s="8">
        <f>SUM(Q958)</f>
        <v>0</v>
      </c>
      <c r="K958" s="9">
        <f>SUM(S958+U958+W958+Y958+AA958)</f>
        <v>0</v>
      </c>
      <c r="L958" s="28">
        <f>SUM(N958:P958)-M958</f>
        <v>2778857.91</v>
      </c>
      <c r="M958" s="37"/>
      <c r="N958" s="36">
        <v>2778857.91</v>
      </c>
      <c r="O958" s="8">
        <f>SUM(R958)</f>
        <v>0</v>
      </c>
      <c r="P958" s="9">
        <f>SUM(T958+V958+X958+Z958+AB958)</f>
        <v>0</v>
      </c>
      <c r="Q958" s="9"/>
      <c r="R958" s="9"/>
      <c r="S958" s="9"/>
      <c r="T958" s="9"/>
      <c r="U958" s="9"/>
      <c r="V958" s="9"/>
      <c r="W958" s="9"/>
      <c r="X958" s="9"/>
      <c r="Y958" s="9"/>
      <c r="Z958" s="9"/>
      <c r="AA958" s="9"/>
      <c r="AB958" s="9"/>
    </row>
    <row r="959" spans="1:28" s="225" customFormat="1" outlineLevel="5">
      <c r="A959" s="217" t="s">
        <v>804</v>
      </c>
      <c r="B959" s="91"/>
      <c r="C959" s="91"/>
      <c r="D959" s="91"/>
      <c r="E959" s="91"/>
      <c r="F959" s="91"/>
      <c r="G959" s="219">
        <f t="shared" ref="G959:G961" si="704">SUM(I959:K959)-H959</f>
        <v>3718628.25</v>
      </c>
      <c r="H959" s="219"/>
      <c r="I959" s="220">
        <v>3718628.25</v>
      </c>
      <c r="J959" s="221">
        <f t="shared" ref="J959:J961" si="705">SUM(Q959)</f>
        <v>0</v>
      </c>
      <c r="K959" s="222">
        <f t="shared" ref="K959:K961" si="706">SUM(S959+U959+W959+Y959+AA959)</f>
        <v>0</v>
      </c>
      <c r="L959" s="77">
        <f t="shared" ref="L959:L961" si="707">SUM(N959:P959)-M959</f>
        <v>3438039.76</v>
      </c>
      <c r="M959" s="224"/>
      <c r="N959" s="223">
        <v>3438039.76</v>
      </c>
      <c r="O959" s="221">
        <f t="shared" ref="O959:O961" si="708">SUM(R959)</f>
        <v>0</v>
      </c>
      <c r="P959" s="222">
        <f t="shared" ref="P959:P961" si="709">SUM(T959+V959+X959+Z959+AB959)</f>
        <v>0</v>
      </c>
      <c r="Q959" s="222"/>
      <c r="R959" s="222"/>
      <c r="S959" s="222"/>
      <c r="T959" s="222"/>
      <c r="U959" s="222"/>
      <c r="V959" s="222"/>
      <c r="W959" s="222"/>
      <c r="X959" s="222"/>
      <c r="Y959" s="222"/>
      <c r="Z959" s="222"/>
      <c r="AA959" s="222"/>
      <c r="AB959" s="222"/>
    </row>
    <row r="960" spans="1:28" s="225" customFormat="1" outlineLevel="5">
      <c r="A960" s="217" t="s">
        <v>805</v>
      </c>
      <c r="B960" s="91"/>
      <c r="C960" s="91"/>
      <c r="D960" s="91"/>
      <c r="E960" s="91"/>
      <c r="F960" s="91"/>
      <c r="G960" s="219">
        <f t="shared" si="704"/>
        <v>279896.75</v>
      </c>
      <c r="H960" s="219"/>
      <c r="I960" s="220">
        <v>279896.75</v>
      </c>
      <c r="J960" s="221">
        <f t="shared" si="705"/>
        <v>0</v>
      </c>
      <c r="K960" s="222">
        <f t="shared" si="706"/>
        <v>0</v>
      </c>
      <c r="L960" s="77">
        <f t="shared" si="707"/>
        <v>258777.26</v>
      </c>
      <c r="M960" s="224"/>
      <c r="N960" s="223">
        <v>258777.26</v>
      </c>
      <c r="O960" s="221">
        <f t="shared" si="708"/>
        <v>0</v>
      </c>
      <c r="P960" s="222">
        <f t="shared" si="709"/>
        <v>0</v>
      </c>
      <c r="Q960" s="222"/>
      <c r="R960" s="222"/>
      <c r="S960" s="222"/>
      <c r="T960" s="222"/>
      <c r="U960" s="222"/>
      <c r="V960" s="222"/>
      <c r="W960" s="222"/>
      <c r="X960" s="222"/>
      <c r="Y960" s="222"/>
      <c r="Z960" s="222"/>
      <c r="AA960" s="222"/>
      <c r="AB960" s="222"/>
    </row>
    <row r="961" spans="1:28" s="225" customFormat="1" outlineLevel="5">
      <c r="A961" s="217" t="s">
        <v>806</v>
      </c>
      <c r="B961" s="91"/>
      <c r="C961" s="91"/>
      <c r="D961" s="91"/>
      <c r="E961" s="91"/>
      <c r="F961" s="91"/>
      <c r="G961" s="219">
        <f t="shared" si="704"/>
        <v>2827.24</v>
      </c>
      <c r="H961" s="219"/>
      <c r="I961" s="220">
        <v>2827.24</v>
      </c>
      <c r="J961" s="221">
        <f t="shared" si="705"/>
        <v>0</v>
      </c>
      <c r="K961" s="222">
        <f t="shared" si="706"/>
        <v>0</v>
      </c>
      <c r="L961" s="77">
        <f t="shared" si="707"/>
        <v>2613.89</v>
      </c>
      <c r="M961" s="224"/>
      <c r="N961" s="223">
        <v>2613.89</v>
      </c>
      <c r="O961" s="221">
        <f t="shared" si="708"/>
        <v>0</v>
      </c>
      <c r="P961" s="222">
        <f t="shared" si="709"/>
        <v>0</v>
      </c>
      <c r="Q961" s="222"/>
      <c r="R961" s="222"/>
      <c r="S961" s="222"/>
      <c r="T961" s="222"/>
      <c r="U961" s="222"/>
      <c r="V961" s="222"/>
      <c r="W961" s="222"/>
      <c r="X961" s="222"/>
      <c r="Y961" s="222"/>
      <c r="Z961" s="222"/>
      <c r="AA961" s="222"/>
      <c r="AB961" s="222"/>
    </row>
    <row r="962" spans="1:28" s="7" customFormat="1" ht="31.5" outlineLevel="2">
      <c r="A962" s="6" t="s">
        <v>251</v>
      </c>
      <c r="B962" s="48" t="s">
        <v>223</v>
      </c>
      <c r="C962" s="48" t="s">
        <v>252</v>
      </c>
      <c r="D962" s="48" t="s">
        <v>2</v>
      </c>
      <c r="E962" s="48" t="s">
        <v>2</v>
      </c>
      <c r="F962" s="48"/>
      <c r="G962" s="49">
        <f>SUM(G963+G966)</f>
        <v>12050905.16</v>
      </c>
      <c r="H962" s="49">
        <f>SUM(H963+H966)</f>
        <v>0</v>
      </c>
      <c r="I962" s="50">
        <f>SUM(I963+I966)</f>
        <v>12050905.16</v>
      </c>
      <c r="J962" s="50">
        <f t="shared" ref="J962:AB962" si="710">SUM(J963+J966)</f>
        <v>0</v>
      </c>
      <c r="K962" s="50">
        <f t="shared" si="710"/>
        <v>0</v>
      </c>
      <c r="L962" s="50">
        <f t="shared" si="710"/>
        <v>11454437.35</v>
      </c>
      <c r="M962" s="50">
        <f t="shared" si="710"/>
        <v>0</v>
      </c>
      <c r="N962" s="50">
        <f t="shared" si="710"/>
        <v>11454437.35</v>
      </c>
      <c r="O962" s="51">
        <f t="shared" si="710"/>
        <v>0</v>
      </c>
      <c r="P962" s="51">
        <f t="shared" si="710"/>
        <v>0</v>
      </c>
      <c r="Q962" s="51">
        <f t="shared" si="710"/>
        <v>0</v>
      </c>
      <c r="R962" s="51">
        <f t="shared" si="710"/>
        <v>0</v>
      </c>
      <c r="S962" s="51">
        <f t="shared" si="710"/>
        <v>0</v>
      </c>
      <c r="T962" s="51">
        <f t="shared" si="710"/>
        <v>0</v>
      </c>
      <c r="U962" s="51">
        <f t="shared" si="710"/>
        <v>0</v>
      </c>
      <c r="V962" s="51">
        <f t="shared" si="710"/>
        <v>0</v>
      </c>
      <c r="W962" s="51">
        <f t="shared" si="710"/>
        <v>0</v>
      </c>
      <c r="X962" s="51">
        <f t="shared" si="710"/>
        <v>0</v>
      </c>
      <c r="Y962" s="51">
        <f t="shared" si="710"/>
        <v>0</v>
      </c>
      <c r="Z962" s="51">
        <f t="shared" si="710"/>
        <v>0</v>
      </c>
      <c r="AA962" s="51">
        <f t="shared" si="710"/>
        <v>0</v>
      </c>
      <c r="AB962" s="51">
        <f t="shared" si="710"/>
        <v>0</v>
      </c>
    </row>
    <row r="963" spans="1:28" ht="47.25" outlineLevel="3">
      <c r="A963" s="2" t="s">
        <v>25</v>
      </c>
      <c r="B963" s="23" t="s">
        <v>223</v>
      </c>
      <c r="C963" s="23" t="s">
        <v>252</v>
      </c>
      <c r="D963" s="23" t="s">
        <v>26</v>
      </c>
      <c r="E963" s="23" t="s">
        <v>2</v>
      </c>
      <c r="F963" s="23"/>
      <c r="G963" s="24">
        <f t="shared" ref="G963:I964" si="711">SUM(G964)</f>
        <v>11559355.16</v>
      </c>
      <c r="H963" s="24">
        <f t="shared" si="711"/>
        <v>0</v>
      </c>
      <c r="I963" s="35">
        <f t="shared" si="711"/>
        <v>11559355.16</v>
      </c>
      <c r="J963" s="35">
        <f t="shared" ref="J963:S964" si="712">SUM(J964)</f>
        <v>0</v>
      </c>
      <c r="K963" s="35">
        <f t="shared" si="712"/>
        <v>0</v>
      </c>
      <c r="L963" s="35">
        <f t="shared" si="712"/>
        <v>11010937.6</v>
      </c>
      <c r="M963" s="35">
        <f t="shared" si="712"/>
        <v>0</v>
      </c>
      <c r="N963" s="35">
        <f t="shared" si="712"/>
        <v>11010937.6</v>
      </c>
      <c r="O963" s="28">
        <f t="shared" si="712"/>
        <v>0</v>
      </c>
      <c r="P963" s="28">
        <f t="shared" si="712"/>
        <v>0</v>
      </c>
      <c r="Q963" s="28">
        <f t="shared" si="712"/>
        <v>0</v>
      </c>
      <c r="R963" s="28">
        <f t="shared" si="712"/>
        <v>0</v>
      </c>
      <c r="S963" s="28">
        <f t="shared" si="712"/>
        <v>0</v>
      </c>
      <c r="T963" s="28">
        <f t="shared" ref="T963:AB964" si="713">SUM(T964)</f>
        <v>0</v>
      </c>
      <c r="U963" s="28">
        <f t="shared" si="713"/>
        <v>0</v>
      </c>
      <c r="V963" s="28">
        <f t="shared" si="713"/>
        <v>0</v>
      </c>
      <c r="W963" s="28">
        <f t="shared" si="713"/>
        <v>0</v>
      </c>
      <c r="X963" s="28">
        <f t="shared" si="713"/>
        <v>0</v>
      </c>
      <c r="Y963" s="28">
        <f t="shared" si="713"/>
        <v>0</v>
      </c>
      <c r="Z963" s="28">
        <f t="shared" si="713"/>
        <v>0</v>
      </c>
      <c r="AA963" s="28">
        <f t="shared" si="713"/>
        <v>0</v>
      </c>
      <c r="AB963" s="28">
        <f t="shared" si="713"/>
        <v>0</v>
      </c>
    </row>
    <row r="964" spans="1:28" ht="63" outlineLevel="4">
      <c r="A964" s="2" t="s">
        <v>193</v>
      </c>
      <c r="B964" s="23" t="s">
        <v>223</v>
      </c>
      <c r="C964" s="23" t="s">
        <v>252</v>
      </c>
      <c r="D964" s="23" t="s">
        <v>194</v>
      </c>
      <c r="E964" s="23" t="s">
        <v>2</v>
      </c>
      <c r="F964" s="23"/>
      <c r="G964" s="24">
        <f t="shared" si="711"/>
        <v>11559355.16</v>
      </c>
      <c r="H964" s="24">
        <f t="shared" si="711"/>
        <v>0</v>
      </c>
      <c r="I964" s="35">
        <f t="shared" si="711"/>
        <v>11559355.16</v>
      </c>
      <c r="J964" s="35">
        <f t="shared" si="712"/>
        <v>0</v>
      </c>
      <c r="K964" s="35">
        <f t="shared" si="712"/>
        <v>0</v>
      </c>
      <c r="L964" s="35">
        <f t="shared" si="712"/>
        <v>11010937.6</v>
      </c>
      <c r="M964" s="35">
        <f t="shared" si="712"/>
        <v>0</v>
      </c>
      <c r="N964" s="35">
        <f t="shared" si="712"/>
        <v>11010937.6</v>
      </c>
      <c r="O964" s="28">
        <f t="shared" si="712"/>
        <v>0</v>
      </c>
      <c r="P964" s="28">
        <f t="shared" si="712"/>
        <v>0</v>
      </c>
      <c r="Q964" s="28">
        <f t="shared" si="712"/>
        <v>0</v>
      </c>
      <c r="R964" s="28">
        <f t="shared" si="712"/>
        <v>0</v>
      </c>
      <c r="S964" s="28">
        <f t="shared" si="712"/>
        <v>0</v>
      </c>
      <c r="T964" s="28">
        <f t="shared" si="713"/>
        <v>0</v>
      </c>
      <c r="U964" s="28">
        <f t="shared" si="713"/>
        <v>0</v>
      </c>
      <c r="V964" s="28">
        <f t="shared" si="713"/>
        <v>0</v>
      </c>
      <c r="W964" s="28">
        <f t="shared" si="713"/>
        <v>0</v>
      </c>
      <c r="X964" s="28">
        <f t="shared" si="713"/>
        <v>0</v>
      </c>
      <c r="Y964" s="28">
        <f t="shared" si="713"/>
        <v>0</v>
      </c>
      <c r="Z964" s="28">
        <f t="shared" si="713"/>
        <v>0</v>
      </c>
      <c r="AA964" s="28">
        <f t="shared" si="713"/>
        <v>0</v>
      </c>
      <c r="AB964" s="28">
        <f t="shared" si="713"/>
        <v>0</v>
      </c>
    </row>
    <row r="965" spans="1:28" outlineLevel="5">
      <c r="A965" s="2" t="s">
        <v>37</v>
      </c>
      <c r="B965" s="23" t="s">
        <v>223</v>
      </c>
      <c r="C965" s="23" t="s">
        <v>252</v>
      </c>
      <c r="D965" s="23" t="s">
        <v>194</v>
      </c>
      <c r="E965" s="23" t="s">
        <v>38</v>
      </c>
      <c r="F965" s="23">
        <v>25011226</v>
      </c>
      <c r="G965" s="24">
        <f>SUM(I965:K965)-H965</f>
        <v>11559355.16</v>
      </c>
      <c r="H965" s="24"/>
      <c r="I965" s="35">
        <v>11559355.16</v>
      </c>
      <c r="J965" s="8">
        <f>SUM(Q965)</f>
        <v>0</v>
      </c>
      <c r="K965" s="9">
        <f>SUM(S965+U965+W965+Y965+AA965)</f>
        <v>0</v>
      </c>
      <c r="L965" s="28">
        <f>SUM(N965:P965)-M965</f>
        <v>11010937.6</v>
      </c>
      <c r="M965" s="37"/>
      <c r="N965" s="36">
        <v>11010937.6</v>
      </c>
      <c r="O965" s="8">
        <f>SUM(R965)</f>
        <v>0</v>
      </c>
      <c r="P965" s="9">
        <f>SUM(T965+V965+X965+Z965+AB965)</f>
        <v>0</v>
      </c>
      <c r="Q965" s="9"/>
      <c r="R965" s="9"/>
      <c r="S965" s="9"/>
      <c r="T965" s="9"/>
      <c r="U965" s="9"/>
      <c r="V965" s="9"/>
      <c r="W965" s="9"/>
      <c r="X965" s="9"/>
      <c r="Y965" s="9"/>
      <c r="Z965" s="9"/>
      <c r="AA965" s="9"/>
      <c r="AB965" s="9"/>
    </row>
    <row r="966" spans="1:28" ht="63" outlineLevel="3">
      <c r="A966" s="2" t="s">
        <v>225</v>
      </c>
      <c r="B966" s="23" t="s">
        <v>223</v>
      </c>
      <c r="C966" s="23" t="s">
        <v>252</v>
      </c>
      <c r="D966" s="23" t="s">
        <v>226</v>
      </c>
      <c r="E966" s="23" t="s">
        <v>2</v>
      </c>
      <c r="F966" s="23"/>
      <c r="G966" s="24">
        <f t="shared" ref="G966:I967" si="714">SUM(G967)</f>
        <v>491550</v>
      </c>
      <c r="H966" s="24">
        <f t="shared" si="714"/>
        <v>0</v>
      </c>
      <c r="I966" s="35">
        <f t="shared" si="714"/>
        <v>491550</v>
      </c>
      <c r="J966" s="35">
        <f t="shared" ref="J966:S967" si="715">SUM(J967)</f>
        <v>0</v>
      </c>
      <c r="K966" s="35">
        <f t="shared" si="715"/>
        <v>0</v>
      </c>
      <c r="L966" s="35">
        <f t="shared" si="715"/>
        <v>443499.75</v>
      </c>
      <c r="M966" s="35">
        <f t="shared" si="715"/>
        <v>0</v>
      </c>
      <c r="N966" s="35">
        <f t="shared" si="715"/>
        <v>443499.75</v>
      </c>
      <c r="O966" s="28">
        <f t="shared" si="715"/>
        <v>0</v>
      </c>
      <c r="P966" s="28">
        <f t="shared" si="715"/>
        <v>0</v>
      </c>
      <c r="Q966" s="28">
        <f t="shared" si="715"/>
        <v>0</v>
      </c>
      <c r="R966" s="28">
        <f t="shared" si="715"/>
        <v>0</v>
      </c>
      <c r="S966" s="28">
        <f t="shared" si="715"/>
        <v>0</v>
      </c>
      <c r="T966" s="28">
        <f t="shared" ref="T966:AB967" si="716">SUM(T967)</f>
        <v>0</v>
      </c>
      <c r="U966" s="28">
        <f t="shared" si="716"/>
        <v>0</v>
      </c>
      <c r="V966" s="28">
        <f t="shared" si="716"/>
        <v>0</v>
      </c>
      <c r="W966" s="28">
        <f t="shared" si="716"/>
        <v>0</v>
      </c>
      <c r="X966" s="28">
        <f t="shared" si="716"/>
        <v>0</v>
      </c>
      <c r="Y966" s="28">
        <f t="shared" si="716"/>
        <v>0</v>
      </c>
      <c r="Z966" s="28">
        <f t="shared" si="716"/>
        <v>0</v>
      </c>
      <c r="AA966" s="28">
        <f t="shared" si="716"/>
        <v>0</v>
      </c>
      <c r="AB966" s="28">
        <f t="shared" si="716"/>
        <v>0</v>
      </c>
    </row>
    <row r="967" spans="1:28" ht="31.5" outlineLevel="4">
      <c r="A967" s="2" t="s">
        <v>227</v>
      </c>
      <c r="B967" s="23" t="s">
        <v>223</v>
      </c>
      <c r="C967" s="23" t="s">
        <v>252</v>
      </c>
      <c r="D967" s="23" t="s">
        <v>228</v>
      </c>
      <c r="E967" s="23" t="s">
        <v>2</v>
      </c>
      <c r="F967" s="23"/>
      <c r="G967" s="24">
        <f t="shared" si="714"/>
        <v>491550</v>
      </c>
      <c r="H967" s="24">
        <f t="shared" si="714"/>
        <v>0</v>
      </c>
      <c r="I967" s="35">
        <f t="shared" si="714"/>
        <v>491550</v>
      </c>
      <c r="J967" s="35">
        <f t="shared" si="715"/>
        <v>0</v>
      </c>
      <c r="K967" s="35">
        <f t="shared" si="715"/>
        <v>0</v>
      </c>
      <c r="L967" s="35">
        <f t="shared" si="715"/>
        <v>443499.75</v>
      </c>
      <c r="M967" s="35">
        <f t="shared" si="715"/>
        <v>0</v>
      </c>
      <c r="N967" s="35">
        <f t="shared" si="715"/>
        <v>443499.75</v>
      </c>
      <c r="O967" s="28">
        <f t="shared" si="715"/>
        <v>0</v>
      </c>
      <c r="P967" s="28">
        <f t="shared" si="715"/>
        <v>0</v>
      </c>
      <c r="Q967" s="28">
        <f t="shared" si="715"/>
        <v>0</v>
      </c>
      <c r="R967" s="28">
        <f t="shared" si="715"/>
        <v>0</v>
      </c>
      <c r="S967" s="28">
        <f t="shared" si="715"/>
        <v>0</v>
      </c>
      <c r="T967" s="28">
        <f t="shared" si="716"/>
        <v>0</v>
      </c>
      <c r="U967" s="28">
        <f t="shared" si="716"/>
        <v>0</v>
      </c>
      <c r="V967" s="28">
        <f t="shared" si="716"/>
        <v>0</v>
      </c>
      <c r="W967" s="28">
        <f t="shared" si="716"/>
        <v>0</v>
      </c>
      <c r="X967" s="28">
        <f t="shared" si="716"/>
        <v>0</v>
      </c>
      <c r="Y967" s="28">
        <f t="shared" si="716"/>
        <v>0</v>
      </c>
      <c r="Z967" s="28">
        <f t="shared" si="716"/>
        <v>0</v>
      </c>
      <c r="AA967" s="28">
        <f t="shared" si="716"/>
        <v>0</v>
      </c>
      <c r="AB967" s="28">
        <f t="shared" si="716"/>
        <v>0</v>
      </c>
    </row>
    <row r="968" spans="1:28" ht="63" outlineLevel="5">
      <c r="A968" s="2" t="s">
        <v>229</v>
      </c>
      <c r="B968" s="23" t="s">
        <v>223</v>
      </c>
      <c r="C968" s="23" t="s">
        <v>252</v>
      </c>
      <c r="D968" s="23" t="s">
        <v>228</v>
      </c>
      <c r="E968" s="23" t="s">
        <v>230</v>
      </c>
      <c r="F968" s="23">
        <v>25011226</v>
      </c>
      <c r="G968" s="24">
        <f>SUM(I968:K968)-H968</f>
        <v>491550</v>
      </c>
      <c r="H968" s="24"/>
      <c r="I968" s="35">
        <v>491550</v>
      </c>
      <c r="J968" s="8">
        <f>SUM(Q968)</f>
        <v>0</v>
      </c>
      <c r="K968" s="9">
        <f>SUM(S968+U968+W968+Y968+AA968)</f>
        <v>0</v>
      </c>
      <c r="L968" s="28">
        <f>SUM(N968:P968)-M968</f>
        <v>443499.75</v>
      </c>
      <c r="M968" s="37"/>
      <c r="N968" s="36">
        <v>443499.75</v>
      </c>
      <c r="O968" s="8">
        <f>SUM(R968)</f>
        <v>0</v>
      </c>
      <c r="P968" s="9">
        <f>SUM(T968+V968+X968+Z968+AB968)</f>
        <v>0</v>
      </c>
      <c r="Q968" s="9"/>
      <c r="R968" s="9"/>
      <c r="S968" s="9"/>
      <c r="T968" s="9"/>
      <c r="U968" s="9"/>
      <c r="V968" s="9"/>
      <c r="W968" s="9"/>
      <c r="X968" s="9"/>
      <c r="Y968" s="9"/>
      <c r="Z968" s="9"/>
      <c r="AA968" s="9"/>
      <c r="AB968" s="9"/>
    </row>
    <row r="969" spans="1:28" s="7" customFormat="1" ht="63" outlineLevel="2">
      <c r="A969" s="6" t="s">
        <v>205</v>
      </c>
      <c r="B969" s="48" t="s">
        <v>223</v>
      </c>
      <c r="C969" s="48" t="s">
        <v>253</v>
      </c>
      <c r="D969" s="48" t="s">
        <v>2</v>
      </c>
      <c r="E969" s="48" t="s">
        <v>2</v>
      </c>
      <c r="F969" s="48"/>
      <c r="G969" s="49">
        <f t="shared" ref="G969:AB969" si="717">SUM(G970+G973)</f>
        <v>1020915.5800000001</v>
      </c>
      <c r="H969" s="49">
        <f t="shared" si="717"/>
        <v>0</v>
      </c>
      <c r="I969" s="50">
        <f t="shared" si="717"/>
        <v>1020915.5800000001</v>
      </c>
      <c r="J969" s="50">
        <f t="shared" si="717"/>
        <v>0</v>
      </c>
      <c r="K969" s="50">
        <f t="shared" si="717"/>
        <v>0</v>
      </c>
      <c r="L969" s="50">
        <f t="shared" si="717"/>
        <v>989144.1399999999</v>
      </c>
      <c r="M969" s="50">
        <f t="shared" si="717"/>
        <v>0</v>
      </c>
      <c r="N969" s="50">
        <f t="shared" si="717"/>
        <v>989144.1399999999</v>
      </c>
      <c r="O969" s="51">
        <f t="shared" si="717"/>
        <v>0</v>
      </c>
      <c r="P969" s="51">
        <f t="shared" si="717"/>
        <v>0</v>
      </c>
      <c r="Q969" s="51">
        <f t="shared" si="717"/>
        <v>0</v>
      </c>
      <c r="R969" s="51">
        <f t="shared" si="717"/>
        <v>0</v>
      </c>
      <c r="S969" s="51">
        <f t="shared" si="717"/>
        <v>0</v>
      </c>
      <c r="T969" s="51">
        <f t="shared" si="717"/>
        <v>0</v>
      </c>
      <c r="U969" s="51">
        <f t="shared" si="717"/>
        <v>0</v>
      </c>
      <c r="V969" s="51">
        <f t="shared" si="717"/>
        <v>0</v>
      </c>
      <c r="W969" s="51">
        <f t="shared" si="717"/>
        <v>0</v>
      </c>
      <c r="X969" s="51">
        <f t="shared" si="717"/>
        <v>0</v>
      </c>
      <c r="Y969" s="51">
        <f t="shared" si="717"/>
        <v>0</v>
      </c>
      <c r="Z969" s="51">
        <f t="shared" si="717"/>
        <v>0</v>
      </c>
      <c r="AA969" s="51">
        <f t="shared" si="717"/>
        <v>0</v>
      </c>
      <c r="AB969" s="51">
        <f t="shared" si="717"/>
        <v>0</v>
      </c>
    </row>
    <row r="970" spans="1:28" ht="47.25" outlineLevel="3">
      <c r="A970" s="2" t="s">
        <v>25</v>
      </c>
      <c r="B970" s="23" t="s">
        <v>223</v>
      </c>
      <c r="C970" s="23" t="s">
        <v>253</v>
      </c>
      <c r="D970" s="23" t="s">
        <v>26</v>
      </c>
      <c r="E970" s="23" t="s">
        <v>2</v>
      </c>
      <c r="F970" s="23"/>
      <c r="G970" s="24">
        <f>SUM(G971)</f>
        <v>404040.41</v>
      </c>
      <c r="H970" s="24">
        <f>SUM(H971)</f>
        <v>0</v>
      </c>
      <c r="I970" s="35">
        <f>SUM(I971)</f>
        <v>404040.41</v>
      </c>
      <c r="J970" s="35">
        <f t="shared" ref="J970:AB970" si="718">SUM(J971)</f>
        <v>0</v>
      </c>
      <c r="K970" s="35">
        <f t="shared" si="718"/>
        <v>0</v>
      </c>
      <c r="L970" s="35">
        <f t="shared" si="718"/>
        <v>404040.41</v>
      </c>
      <c r="M970" s="35">
        <f t="shared" si="718"/>
        <v>0</v>
      </c>
      <c r="N970" s="35">
        <f t="shared" si="718"/>
        <v>404040.41</v>
      </c>
      <c r="O970" s="28">
        <f t="shared" si="718"/>
        <v>0</v>
      </c>
      <c r="P970" s="28">
        <f t="shared" si="718"/>
        <v>0</v>
      </c>
      <c r="Q970" s="28">
        <f t="shared" si="718"/>
        <v>0</v>
      </c>
      <c r="R970" s="28">
        <f t="shared" si="718"/>
        <v>0</v>
      </c>
      <c r="S970" s="28">
        <f t="shared" si="718"/>
        <v>0</v>
      </c>
      <c r="T970" s="28">
        <f t="shared" si="718"/>
        <v>0</v>
      </c>
      <c r="U970" s="28">
        <f t="shared" si="718"/>
        <v>0</v>
      </c>
      <c r="V970" s="28">
        <f t="shared" si="718"/>
        <v>0</v>
      </c>
      <c r="W970" s="28">
        <f t="shared" si="718"/>
        <v>0</v>
      </c>
      <c r="X970" s="28">
        <f t="shared" si="718"/>
        <v>0</v>
      </c>
      <c r="Y970" s="28">
        <f t="shared" si="718"/>
        <v>0</v>
      </c>
      <c r="Z970" s="28">
        <f t="shared" si="718"/>
        <v>0</v>
      </c>
      <c r="AA970" s="28">
        <f t="shared" si="718"/>
        <v>0</v>
      </c>
      <c r="AB970" s="28">
        <f t="shared" si="718"/>
        <v>0</v>
      </c>
    </row>
    <row r="971" spans="1:28" ht="31.5" outlineLevel="4">
      <c r="A971" s="2" t="s">
        <v>27</v>
      </c>
      <c r="B971" s="23" t="s">
        <v>223</v>
      </c>
      <c r="C971" s="23" t="s">
        <v>253</v>
      </c>
      <c r="D971" s="23" t="s">
        <v>28</v>
      </c>
      <c r="E971" s="23" t="s">
        <v>2</v>
      </c>
      <c r="F971" s="23"/>
      <c r="G971" s="24">
        <f t="shared" ref="G971:AB971" si="719">SUM(G972:G972)</f>
        <v>404040.41</v>
      </c>
      <c r="H971" s="24">
        <f t="shared" si="719"/>
        <v>0</v>
      </c>
      <c r="I971" s="35">
        <f t="shared" si="719"/>
        <v>404040.41</v>
      </c>
      <c r="J971" s="35">
        <f t="shared" si="719"/>
        <v>0</v>
      </c>
      <c r="K971" s="35">
        <f t="shared" si="719"/>
        <v>0</v>
      </c>
      <c r="L971" s="35">
        <f t="shared" si="719"/>
        <v>404040.41</v>
      </c>
      <c r="M971" s="35">
        <f t="shared" si="719"/>
        <v>0</v>
      </c>
      <c r="N971" s="35">
        <f t="shared" si="719"/>
        <v>404040.41</v>
      </c>
      <c r="O971" s="28">
        <f t="shared" si="719"/>
        <v>0</v>
      </c>
      <c r="P971" s="28">
        <f t="shared" si="719"/>
        <v>0</v>
      </c>
      <c r="Q971" s="28">
        <f t="shared" si="719"/>
        <v>0</v>
      </c>
      <c r="R971" s="28">
        <f t="shared" si="719"/>
        <v>0</v>
      </c>
      <c r="S971" s="28">
        <f t="shared" si="719"/>
        <v>0</v>
      </c>
      <c r="T971" s="28">
        <f t="shared" si="719"/>
        <v>0</v>
      </c>
      <c r="U971" s="28">
        <f t="shared" si="719"/>
        <v>0</v>
      </c>
      <c r="V971" s="28">
        <f t="shared" si="719"/>
        <v>0</v>
      </c>
      <c r="W971" s="28">
        <f t="shared" si="719"/>
        <v>0</v>
      </c>
      <c r="X971" s="28">
        <f t="shared" si="719"/>
        <v>0</v>
      </c>
      <c r="Y971" s="28">
        <f t="shared" si="719"/>
        <v>0</v>
      </c>
      <c r="Z971" s="28">
        <f t="shared" si="719"/>
        <v>0</v>
      </c>
      <c r="AA971" s="28">
        <f t="shared" si="719"/>
        <v>0</v>
      </c>
      <c r="AB971" s="28">
        <f t="shared" si="719"/>
        <v>0</v>
      </c>
    </row>
    <row r="972" spans="1:28" ht="31.5" outlineLevel="5">
      <c r="A972" s="2" t="s">
        <v>55</v>
      </c>
      <c r="B972" s="23" t="s">
        <v>223</v>
      </c>
      <c r="C972" s="23" t="s">
        <v>253</v>
      </c>
      <c r="D972" s="23" t="s">
        <v>28</v>
      </c>
      <c r="E972" s="23" t="s">
        <v>56</v>
      </c>
      <c r="F972" s="23">
        <v>25008027</v>
      </c>
      <c r="G972" s="24">
        <f>SUM(I972:K972)-H972</f>
        <v>404040.41</v>
      </c>
      <c r="H972" s="24"/>
      <c r="I972" s="35">
        <v>404040.41</v>
      </c>
      <c r="J972" s="8">
        <f>SUM(Q972)</f>
        <v>0</v>
      </c>
      <c r="K972" s="9">
        <f>SUM(S972+U972+W972+Y972+AA972)</f>
        <v>0</v>
      </c>
      <c r="L972" s="28">
        <f>SUM(N972:P972)-M972</f>
        <v>404040.41</v>
      </c>
      <c r="M972" s="37"/>
      <c r="N972" s="36">
        <v>404040.41</v>
      </c>
      <c r="O972" s="8">
        <f>SUM(R972)</f>
        <v>0</v>
      </c>
      <c r="P972" s="9">
        <f>SUM(T972+V972+X972+Z972+AB972)</f>
        <v>0</v>
      </c>
      <c r="Q972" s="9"/>
      <c r="R972" s="9"/>
      <c r="S972" s="9"/>
      <c r="T972" s="9"/>
      <c r="U972" s="9"/>
      <c r="V972" s="9"/>
      <c r="W972" s="9"/>
      <c r="X972" s="9"/>
      <c r="Y972" s="9"/>
      <c r="Z972" s="9"/>
      <c r="AA972" s="9"/>
      <c r="AB972" s="9"/>
    </row>
    <row r="973" spans="1:28" ht="63" outlineLevel="3">
      <c r="A973" s="2" t="s">
        <v>225</v>
      </c>
      <c r="B973" s="23" t="s">
        <v>223</v>
      </c>
      <c r="C973" s="23" t="s">
        <v>253</v>
      </c>
      <c r="D973" s="23" t="s">
        <v>226</v>
      </c>
      <c r="E973" s="23" t="s">
        <v>2</v>
      </c>
      <c r="F973" s="23"/>
      <c r="G973" s="24">
        <f t="shared" ref="G973:I974" si="720">SUM(G974)</f>
        <v>616875.17000000004</v>
      </c>
      <c r="H973" s="24">
        <f t="shared" si="720"/>
        <v>0</v>
      </c>
      <c r="I973" s="35">
        <f t="shared" si="720"/>
        <v>616875.17000000004</v>
      </c>
      <c r="J973" s="35">
        <f t="shared" ref="J973:S974" si="721">SUM(J974)</f>
        <v>0</v>
      </c>
      <c r="K973" s="35">
        <f t="shared" si="721"/>
        <v>0</v>
      </c>
      <c r="L973" s="35">
        <f t="shared" si="721"/>
        <v>585103.73</v>
      </c>
      <c r="M973" s="35">
        <f t="shared" si="721"/>
        <v>0</v>
      </c>
      <c r="N973" s="35">
        <f t="shared" si="721"/>
        <v>585103.73</v>
      </c>
      <c r="O973" s="28">
        <f t="shared" si="721"/>
        <v>0</v>
      </c>
      <c r="P973" s="28">
        <f t="shared" si="721"/>
        <v>0</v>
      </c>
      <c r="Q973" s="28">
        <f t="shared" si="721"/>
        <v>0</v>
      </c>
      <c r="R973" s="28">
        <f t="shared" si="721"/>
        <v>0</v>
      </c>
      <c r="S973" s="28">
        <f t="shared" si="721"/>
        <v>0</v>
      </c>
      <c r="T973" s="28">
        <f t="shared" ref="T973:AB974" si="722">SUM(T974)</f>
        <v>0</v>
      </c>
      <c r="U973" s="28">
        <f t="shared" si="722"/>
        <v>0</v>
      </c>
      <c r="V973" s="28">
        <f t="shared" si="722"/>
        <v>0</v>
      </c>
      <c r="W973" s="28">
        <f t="shared" si="722"/>
        <v>0</v>
      </c>
      <c r="X973" s="28">
        <f t="shared" si="722"/>
        <v>0</v>
      </c>
      <c r="Y973" s="28">
        <f t="shared" si="722"/>
        <v>0</v>
      </c>
      <c r="Z973" s="28">
        <f t="shared" si="722"/>
        <v>0</v>
      </c>
      <c r="AA973" s="28">
        <f t="shared" si="722"/>
        <v>0</v>
      </c>
      <c r="AB973" s="28">
        <f t="shared" si="722"/>
        <v>0</v>
      </c>
    </row>
    <row r="974" spans="1:28" ht="31.5" outlineLevel="4">
      <c r="A974" s="2" t="s">
        <v>227</v>
      </c>
      <c r="B974" s="23" t="s">
        <v>223</v>
      </c>
      <c r="C974" s="23" t="s">
        <v>253</v>
      </c>
      <c r="D974" s="23" t="s">
        <v>228</v>
      </c>
      <c r="E974" s="23" t="s">
        <v>2</v>
      </c>
      <c r="F974" s="23"/>
      <c r="G974" s="24">
        <f t="shared" si="720"/>
        <v>616875.17000000004</v>
      </c>
      <c r="H974" s="24">
        <f t="shared" si="720"/>
        <v>0</v>
      </c>
      <c r="I974" s="35">
        <f t="shared" si="720"/>
        <v>616875.17000000004</v>
      </c>
      <c r="J974" s="35">
        <f t="shared" si="721"/>
        <v>0</v>
      </c>
      <c r="K974" s="35">
        <f t="shared" si="721"/>
        <v>0</v>
      </c>
      <c r="L974" s="35">
        <f t="shared" si="721"/>
        <v>585103.73</v>
      </c>
      <c r="M974" s="35">
        <f t="shared" si="721"/>
        <v>0</v>
      </c>
      <c r="N974" s="35">
        <f t="shared" si="721"/>
        <v>585103.73</v>
      </c>
      <c r="O974" s="28">
        <f t="shared" si="721"/>
        <v>0</v>
      </c>
      <c r="P974" s="28">
        <f t="shared" si="721"/>
        <v>0</v>
      </c>
      <c r="Q974" s="28">
        <f t="shared" si="721"/>
        <v>0</v>
      </c>
      <c r="R974" s="28">
        <f t="shared" si="721"/>
        <v>0</v>
      </c>
      <c r="S974" s="28">
        <f t="shared" si="721"/>
        <v>0</v>
      </c>
      <c r="T974" s="28">
        <f t="shared" si="722"/>
        <v>0</v>
      </c>
      <c r="U974" s="28">
        <f t="shared" si="722"/>
        <v>0</v>
      </c>
      <c r="V974" s="28">
        <f t="shared" si="722"/>
        <v>0</v>
      </c>
      <c r="W974" s="28">
        <f t="shared" si="722"/>
        <v>0</v>
      </c>
      <c r="X974" s="28">
        <f t="shared" si="722"/>
        <v>0</v>
      </c>
      <c r="Y974" s="28">
        <f t="shared" si="722"/>
        <v>0</v>
      </c>
      <c r="Z974" s="28">
        <f t="shared" si="722"/>
        <v>0</v>
      </c>
      <c r="AA974" s="28">
        <f t="shared" si="722"/>
        <v>0</v>
      </c>
      <c r="AB974" s="28">
        <f t="shared" si="722"/>
        <v>0</v>
      </c>
    </row>
    <row r="975" spans="1:28" ht="63" outlineLevel="5">
      <c r="A975" s="2" t="s">
        <v>229</v>
      </c>
      <c r="B975" s="23" t="s">
        <v>223</v>
      </c>
      <c r="C975" s="23" t="s">
        <v>253</v>
      </c>
      <c r="D975" s="23" t="s">
        <v>228</v>
      </c>
      <c r="E975" s="23" t="s">
        <v>230</v>
      </c>
      <c r="F975" s="23">
        <v>25008027</v>
      </c>
      <c r="G975" s="24">
        <f>SUM(I975:K975)-H975</f>
        <v>616875.17000000004</v>
      </c>
      <c r="H975" s="24"/>
      <c r="I975" s="35">
        <v>616875.17000000004</v>
      </c>
      <c r="J975" s="8">
        <f>SUM(Q975)</f>
        <v>0</v>
      </c>
      <c r="K975" s="9">
        <f>SUM(S975+U975+W975+Y975+AA975)</f>
        <v>0</v>
      </c>
      <c r="L975" s="28">
        <f>SUM(N975:P975)-M975</f>
        <v>585103.73</v>
      </c>
      <c r="M975" s="37"/>
      <c r="N975" s="36">
        <v>585103.73</v>
      </c>
      <c r="O975" s="8">
        <f>SUM(R975)</f>
        <v>0</v>
      </c>
      <c r="P975" s="9">
        <f>SUM(T975+V975+X975+Z975+AB975)</f>
        <v>0</v>
      </c>
      <c r="Q975" s="9"/>
      <c r="R975" s="9"/>
      <c r="S975" s="9"/>
      <c r="T975" s="9"/>
      <c r="U975" s="9"/>
      <c r="V975" s="9"/>
      <c r="W975" s="9"/>
      <c r="X975" s="9"/>
      <c r="Y975" s="9"/>
      <c r="Z975" s="9"/>
      <c r="AA975" s="9"/>
      <c r="AB975" s="9"/>
    </row>
    <row r="976" spans="1:28" s="7" customFormat="1" ht="63" outlineLevel="2">
      <c r="A976" s="6" t="s">
        <v>210</v>
      </c>
      <c r="B976" s="48" t="s">
        <v>223</v>
      </c>
      <c r="C976" s="48" t="s">
        <v>211</v>
      </c>
      <c r="D976" s="48" t="s">
        <v>2</v>
      </c>
      <c r="E976" s="48" t="s">
        <v>2</v>
      </c>
      <c r="F976" s="48"/>
      <c r="G976" s="49">
        <f>SUM(G977+G983)</f>
        <v>1023224.36</v>
      </c>
      <c r="H976" s="49">
        <f>SUM(H977+H983)</f>
        <v>0</v>
      </c>
      <c r="I976" s="49">
        <f t="shared" ref="I976:AA976" si="723">SUM(I977+I983)</f>
        <v>1023224.36</v>
      </c>
      <c r="J976" s="49">
        <f t="shared" si="723"/>
        <v>0</v>
      </c>
      <c r="K976" s="49">
        <f t="shared" si="723"/>
        <v>0</v>
      </c>
      <c r="L976" s="49">
        <f t="shared" si="723"/>
        <v>1023224.36</v>
      </c>
      <c r="M976" s="49">
        <f t="shared" si="723"/>
        <v>0</v>
      </c>
      <c r="N976" s="50">
        <f t="shared" si="723"/>
        <v>1023224.36</v>
      </c>
      <c r="O976" s="51">
        <f t="shared" si="723"/>
        <v>0</v>
      </c>
      <c r="P976" s="51">
        <f t="shared" si="723"/>
        <v>0</v>
      </c>
      <c r="Q976" s="51">
        <f t="shared" si="723"/>
        <v>0</v>
      </c>
      <c r="R976" s="51">
        <f t="shared" si="723"/>
        <v>0</v>
      </c>
      <c r="S976" s="51">
        <f t="shared" si="723"/>
        <v>0</v>
      </c>
      <c r="T976" s="51">
        <f t="shared" si="723"/>
        <v>0</v>
      </c>
      <c r="U976" s="51">
        <f t="shared" si="723"/>
        <v>0</v>
      </c>
      <c r="V976" s="51">
        <f t="shared" si="723"/>
        <v>0</v>
      </c>
      <c r="W976" s="51">
        <f t="shared" si="723"/>
        <v>0</v>
      </c>
      <c r="X976" s="51">
        <f t="shared" si="723"/>
        <v>0</v>
      </c>
      <c r="Y976" s="51">
        <f t="shared" si="723"/>
        <v>0</v>
      </c>
      <c r="Z976" s="51">
        <f t="shared" si="723"/>
        <v>0</v>
      </c>
      <c r="AA976" s="51">
        <f t="shared" si="723"/>
        <v>0</v>
      </c>
      <c r="AB976" s="51">
        <f>SUM(AB977+AB983)</f>
        <v>0</v>
      </c>
    </row>
    <row r="977" spans="1:28" ht="47.25" outlineLevel="3">
      <c r="A977" s="2" t="s">
        <v>25</v>
      </c>
      <c r="B977" s="23" t="s">
        <v>223</v>
      </c>
      <c r="C977" s="23" t="s">
        <v>211</v>
      </c>
      <c r="D977" s="23" t="s">
        <v>26</v>
      </c>
      <c r="E977" s="23" t="s">
        <v>2</v>
      </c>
      <c r="F977" s="23"/>
      <c r="G977" s="24">
        <f>SUM(G978)</f>
        <v>515750.6</v>
      </c>
      <c r="H977" s="24">
        <f>SUM(H978)</f>
        <v>0</v>
      </c>
      <c r="I977" s="24">
        <f t="shared" ref="I977:AA977" si="724">SUM(I978)</f>
        <v>515750.6</v>
      </c>
      <c r="J977" s="24">
        <f t="shared" si="724"/>
        <v>0</v>
      </c>
      <c r="K977" s="24">
        <f t="shared" si="724"/>
        <v>0</v>
      </c>
      <c r="L977" s="24">
        <f t="shared" si="724"/>
        <v>515750.6</v>
      </c>
      <c r="M977" s="24">
        <f t="shared" si="724"/>
        <v>0</v>
      </c>
      <c r="N977" s="35">
        <f t="shared" si="724"/>
        <v>515750.6</v>
      </c>
      <c r="O977" s="28">
        <f t="shared" si="724"/>
        <v>0</v>
      </c>
      <c r="P977" s="28">
        <f t="shared" si="724"/>
        <v>0</v>
      </c>
      <c r="Q977" s="28">
        <f t="shared" si="724"/>
        <v>0</v>
      </c>
      <c r="R977" s="28">
        <f t="shared" si="724"/>
        <v>0</v>
      </c>
      <c r="S977" s="28">
        <f t="shared" si="724"/>
        <v>0</v>
      </c>
      <c r="T977" s="28">
        <f t="shared" si="724"/>
        <v>0</v>
      </c>
      <c r="U977" s="28">
        <f t="shared" si="724"/>
        <v>0</v>
      </c>
      <c r="V977" s="28">
        <f t="shared" si="724"/>
        <v>0</v>
      </c>
      <c r="W977" s="28">
        <f t="shared" si="724"/>
        <v>0</v>
      </c>
      <c r="X977" s="28">
        <f t="shared" si="724"/>
        <v>0</v>
      </c>
      <c r="Y977" s="28">
        <f t="shared" si="724"/>
        <v>0</v>
      </c>
      <c r="Z977" s="28">
        <f t="shared" si="724"/>
        <v>0</v>
      </c>
      <c r="AA977" s="28">
        <f t="shared" si="724"/>
        <v>0</v>
      </c>
      <c r="AB977" s="28">
        <f>SUM(AB978)</f>
        <v>0</v>
      </c>
    </row>
    <row r="978" spans="1:28" ht="31.5" outlineLevel="4">
      <c r="A978" s="2" t="s">
        <v>27</v>
      </c>
      <c r="B978" s="23" t="s">
        <v>223</v>
      </c>
      <c r="C978" s="23" t="s">
        <v>211</v>
      </c>
      <c r="D978" s="23" t="s">
        <v>28</v>
      </c>
      <c r="E978" s="23" t="s">
        <v>2</v>
      </c>
      <c r="F978" s="23"/>
      <c r="G978" s="24">
        <f>SUM(G979:G982)</f>
        <v>515750.6</v>
      </c>
      <c r="H978" s="24">
        <f t="shared" ref="H978:AB978" si="725">SUM(H979:H982)</f>
        <v>0</v>
      </c>
      <c r="I978" s="24">
        <f t="shared" si="725"/>
        <v>515750.6</v>
      </c>
      <c r="J978" s="24">
        <f t="shared" si="725"/>
        <v>0</v>
      </c>
      <c r="K978" s="24">
        <f t="shared" si="725"/>
        <v>0</v>
      </c>
      <c r="L978" s="24">
        <f t="shared" si="725"/>
        <v>515750.6</v>
      </c>
      <c r="M978" s="24">
        <f t="shared" si="725"/>
        <v>0</v>
      </c>
      <c r="N978" s="24">
        <f t="shared" si="725"/>
        <v>515750.6</v>
      </c>
      <c r="O978" s="24">
        <f t="shared" si="725"/>
        <v>0</v>
      </c>
      <c r="P978" s="24">
        <f t="shared" si="725"/>
        <v>0</v>
      </c>
      <c r="Q978" s="24">
        <f t="shared" si="725"/>
        <v>0</v>
      </c>
      <c r="R978" s="24">
        <f t="shared" si="725"/>
        <v>0</v>
      </c>
      <c r="S978" s="24">
        <f t="shared" si="725"/>
        <v>0</v>
      </c>
      <c r="T978" s="24">
        <f t="shared" si="725"/>
        <v>0</v>
      </c>
      <c r="U978" s="24">
        <f t="shared" si="725"/>
        <v>0</v>
      </c>
      <c r="V978" s="24">
        <f t="shared" si="725"/>
        <v>0</v>
      </c>
      <c r="W978" s="24">
        <f t="shared" si="725"/>
        <v>0</v>
      </c>
      <c r="X978" s="24">
        <f t="shared" si="725"/>
        <v>0</v>
      </c>
      <c r="Y978" s="24">
        <f t="shared" si="725"/>
        <v>0</v>
      </c>
      <c r="Z978" s="24">
        <f t="shared" si="725"/>
        <v>0</v>
      </c>
      <c r="AA978" s="24">
        <f t="shared" si="725"/>
        <v>0</v>
      </c>
      <c r="AB978" s="24">
        <f t="shared" si="725"/>
        <v>0</v>
      </c>
    </row>
    <row r="979" spans="1:28" ht="31.5" outlineLevel="5">
      <c r="A979" s="2" t="s">
        <v>71</v>
      </c>
      <c r="B979" s="23" t="s">
        <v>223</v>
      </c>
      <c r="C979" s="23" t="s">
        <v>211</v>
      </c>
      <c r="D979" s="23" t="s">
        <v>28</v>
      </c>
      <c r="E979" s="23" t="s">
        <v>72</v>
      </c>
      <c r="F979" s="23"/>
      <c r="G979" s="24">
        <f>SUM(I979:K979)-H979</f>
        <v>308712.59999999998</v>
      </c>
      <c r="H979" s="24"/>
      <c r="I979" s="35">
        <v>308712.59999999998</v>
      </c>
      <c r="J979" s="8">
        <f>SUM(Q979)</f>
        <v>0</v>
      </c>
      <c r="K979" s="9">
        <f>SUM(S979+U979+W979+Y979+AA979)</f>
        <v>0</v>
      </c>
      <c r="L979" s="28">
        <f>SUM(N979:P979)-M979</f>
        <v>308712.59999999998</v>
      </c>
      <c r="M979" s="37"/>
      <c r="N979" s="36">
        <v>308712.59999999998</v>
      </c>
      <c r="O979" s="8">
        <f>SUM(R979)</f>
        <v>0</v>
      </c>
      <c r="P979" s="9">
        <f>SUM(T979+V979+X979+Z979+AB979)</f>
        <v>0</v>
      </c>
      <c r="Q979" s="9"/>
      <c r="R979" s="9"/>
      <c r="S979" s="9"/>
      <c r="T979" s="9"/>
      <c r="U979" s="9"/>
      <c r="V979" s="9"/>
      <c r="W979" s="9"/>
      <c r="X979" s="9"/>
      <c r="Y979" s="9"/>
      <c r="Z979" s="9"/>
      <c r="AA979" s="9"/>
      <c r="AB979" s="9"/>
    </row>
    <row r="980" spans="1:28" outlineLevel="5">
      <c r="A980" s="2" t="s">
        <v>37</v>
      </c>
      <c r="B980" s="23" t="s">
        <v>223</v>
      </c>
      <c r="C980" s="23" t="s">
        <v>211</v>
      </c>
      <c r="D980" s="23" t="s">
        <v>28</v>
      </c>
      <c r="E980" s="23">
        <v>226</v>
      </c>
      <c r="F980" s="23"/>
      <c r="G980" s="24">
        <f>SUM(I980:K980)-H980</f>
        <v>193000</v>
      </c>
      <c r="H980" s="24"/>
      <c r="I980" s="35">
        <v>193000</v>
      </c>
      <c r="J980" s="8">
        <f>SUM(Q980)</f>
        <v>0</v>
      </c>
      <c r="K980" s="9">
        <f>SUM(S980+U980+W980+Y980+AA980)</f>
        <v>0</v>
      </c>
      <c r="L980" s="28">
        <f>SUM(N980:P980)-M980</f>
        <v>193000</v>
      </c>
      <c r="M980" s="37"/>
      <c r="N980" s="36">
        <v>193000</v>
      </c>
      <c r="O980" s="8">
        <f>SUM(R980)</f>
        <v>0</v>
      </c>
      <c r="P980" s="9">
        <f>SUM(T980+V980+X980+Z980+AB980)</f>
        <v>0</v>
      </c>
      <c r="Q980" s="9"/>
      <c r="R980" s="9"/>
      <c r="S980" s="9"/>
      <c r="T980" s="9"/>
      <c r="U980" s="9"/>
      <c r="V980" s="9"/>
      <c r="W980" s="9"/>
      <c r="X980" s="9"/>
      <c r="Y980" s="9"/>
      <c r="Z980" s="9"/>
      <c r="AA980" s="9"/>
      <c r="AB980" s="9"/>
    </row>
    <row r="981" spans="1:28" ht="31.5" outlineLevel="5">
      <c r="A981" s="2" t="s">
        <v>55</v>
      </c>
      <c r="B981" s="23" t="s">
        <v>223</v>
      </c>
      <c r="C981" s="23" t="s">
        <v>211</v>
      </c>
      <c r="D981" s="23" t="s">
        <v>28</v>
      </c>
      <c r="E981" s="23" t="s">
        <v>56</v>
      </c>
      <c r="F981" s="23"/>
      <c r="G981" s="24">
        <f>SUM(I981:K981)-H981</f>
        <v>7130</v>
      </c>
      <c r="H981" s="24"/>
      <c r="I981" s="35">
        <v>7130</v>
      </c>
      <c r="J981" s="8">
        <f>SUM(Q981)</f>
        <v>0</v>
      </c>
      <c r="K981" s="9">
        <f>SUM(S981+U981+W981+Y981+AA981)</f>
        <v>0</v>
      </c>
      <c r="L981" s="28">
        <f>SUM(N981:P981)-M981</f>
        <v>7130</v>
      </c>
      <c r="M981" s="37"/>
      <c r="N981" s="36">
        <v>7130</v>
      </c>
      <c r="O981" s="8">
        <f>SUM(R981)</f>
        <v>0</v>
      </c>
      <c r="P981" s="9">
        <f>SUM(T981+V981+X981+Z981+AB981)</f>
        <v>0</v>
      </c>
      <c r="Q981" s="9"/>
      <c r="R981" s="9"/>
      <c r="S981" s="9"/>
      <c r="T981" s="9"/>
      <c r="U981" s="9"/>
      <c r="V981" s="9"/>
      <c r="W981" s="9"/>
      <c r="X981" s="9"/>
      <c r="Y981" s="9"/>
      <c r="Z981" s="9"/>
      <c r="AA981" s="9"/>
      <c r="AB981" s="9"/>
    </row>
    <row r="982" spans="1:28" ht="47.25" outlineLevel="5">
      <c r="A982" s="2" t="s">
        <v>31</v>
      </c>
      <c r="B982" s="23" t="s">
        <v>223</v>
      </c>
      <c r="C982" s="23" t="s">
        <v>211</v>
      </c>
      <c r="D982" s="23" t="s">
        <v>28</v>
      </c>
      <c r="E982" s="23">
        <v>346</v>
      </c>
      <c r="F982" s="23"/>
      <c r="G982" s="24">
        <f>SUM(I982:K982)-H982</f>
        <v>6908</v>
      </c>
      <c r="H982" s="24"/>
      <c r="I982" s="35">
        <v>6908</v>
      </c>
      <c r="J982" s="8">
        <f>SUM(Q982)</f>
        <v>0</v>
      </c>
      <c r="K982" s="9">
        <f>SUM(S982+U982+W982+Y982+AA982)</f>
        <v>0</v>
      </c>
      <c r="L982" s="28">
        <f>SUM(N982:P982)-M982</f>
        <v>6908</v>
      </c>
      <c r="M982" s="37"/>
      <c r="N982" s="36">
        <v>6908</v>
      </c>
      <c r="O982" s="8">
        <f>SUM(R982)</f>
        <v>0</v>
      </c>
      <c r="P982" s="9">
        <f>SUM(T982+V982+X982+Z982+AB982)</f>
        <v>0</v>
      </c>
      <c r="Q982" s="9"/>
      <c r="R982" s="9"/>
      <c r="S982" s="9"/>
      <c r="T982" s="9"/>
      <c r="U982" s="9"/>
      <c r="V982" s="9"/>
      <c r="W982" s="9"/>
      <c r="X982" s="9"/>
      <c r="Y982" s="9"/>
      <c r="Z982" s="9"/>
      <c r="AA982" s="9"/>
      <c r="AB982" s="9"/>
    </row>
    <row r="983" spans="1:28" ht="63" outlineLevel="3">
      <c r="A983" s="2" t="s">
        <v>225</v>
      </c>
      <c r="B983" s="23" t="s">
        <v>223</v>
      </c>
      <c r="C983" s="23" t="s">
        <v>211</v>
      </c>
      <c r="D983" s="23" t="s">
        <v>226</v>
      </c>
      <c r="E983" s="23" t="s">
        <v>2</v>
      </c>
      <c r="F983" s="23"/>
      <c r="G983" s="24">
        <f t="shared" ref="G983:P984" si="726">SUM(G984)</f>
        <v>507473.76</v>
      </c>
      <c r="H983" s="24">
        <f t="shared" si="726"/>
        <v>0</v>
      </c>
      <c r="I983" s="24">
        <f t="shared" si="726"/>
        <v>507473.76</v>
      </c>
      <c r="J983" s="24">
        <f t="shared" si="726"/>
        <v>0</v>
      </c>
      <c r="K983" s="24">
        <f t="shared" si="726"/>
        <v>0</v>
      </c>
      <c r="L983" s="24">
        <f t="shared" si="726"/>
        <v>507473.76</v>
      </c>
      <c r="M983" s="24">
        <f t="shared" si="726"/>
        <v>0</v>
      </c>
      <c r="N983" s="35">
        <f t="shared" si="726"/>
        <v>507473.76</v>
      </c>
      <c r="O983" s="28">
        <f t="shared" si="726"/>
        <v>0</v>
      </c>
      <c r="P983" s="28">
        <f t="shared" si="726"/>
        <v>0</v>
      </c>
      <c r="Q983" s="28">
        <f t="shared" ref="Q983:Z984" si="727">SUM(Q984)</f>
        <v>0</v>
      </c>
      <c r="R983" s="28">
        <f t="shared" si="727"/>
        <v>0</v>
      </c>
      <c r="S983" s="28">
        <f t="shared" si="727"/>
        <v>0</v>
      </c>
      <c r="T983" s="28">
        <f t="shared" si="727"/>
        <v>0</v>
      </c>
      <c r="U983" s="28">
        <f t="shared" si="727"/>
        <v>0</v>
      </c>
      <c r="V983" s="28">
        <f t="shared" si="727"/>
        <v>0</v>
      </c>
      <c r="W983" s="28">
        <f t="shared" si="727"/>
        <v>0</v>
      </c>
      <c r="X983" s="28">
        <f t="shared" si="727"/>
        <v>0</v>
      </c>
      <c r="Y983" s="28">
        <f t="shared" si="727"/>
        <v>0</v>
      </c>
      <c r="Z983" s="28">
        <f t="shared" si="727"/>
        <v>0</v>
      </c>
      <c r="AA983" s="28">
        <f t="shared" ref="AA983:AB984" si="728">SUM(AA984)</f>
        <v>0</v>
      </c>
      <c r="AB983" s="28">
        <f t="shared" si="728"/>
        <v>0</v>
      </c>
    </row>
    <row r="984" spans="1:28" ht="31.5" outlineLevel="4">
      <c r="A984" s="2" t="s">
        <v>227</v>
      </c>
      <c r="B984" s="23" t="s">
        <v>223</v>
      </c>
      <c r="C984" s="23" t="s">
        <v>211</v>
      </c>
      <c r="D984" s="23" t="s">
        <v>228</v>
      </c>
      <c r="E984" s="23" t="s">
        <v>2</v>
      </c>
      <c r="F984" s="23"/>
      <c r="G984" s="24">
        <f t="shared" si="726"/>
        <v>507473.76</v>
      </c>
      <c r="H984" s="24">
        <f t="shared" si="726"/>
        <v>0</v>
      </c>
      <c r="I984" s="24">
        <f t="shared" si="726"/>
        <v>507473.76</v>
      </c>
      <c r="J984" s="24">
        <f t="shared" si="726"/>
        <v>0</v>
      </c>
      <c r="K984" s="24">
        <f t="shared" si="726"/>
        <v>0</v>
      </c>
      <c r="L984" s="24">
        <f t="shared" si="726"/>
        <v>507473.76</v>
      </c>
      <c r="M984" s="24">
        <f t="shared" si="726"/>
        <v>0</v>
      </c>
      <c r="N984" s="35">
        <f t="shared" si="726"/>
        <v>507473.76</v>
      </c>
      <c r="O984" s="28">
        <f t="shared" si="726"/>
        <v>0</v>
      </c>
      <c r="P984" s="28">
        <f t="shared" si="726"/>
        <v>0</v>
      </c>
      <c r="Q984" s="28">
        <f t="shared" si="727"/>
        <v>0</v>
      </c>
      <c r="R984" s="28">
        <f t="shared" si="727"/>
        <v>0</v>
      </c>
      <c r="S984" s="28">
        <f t="shared" si="727"/>
        <v>0</v>
      </c>
      <c r="T984" s="28">
        <f t="shared" si="727"/>
        <v>0</v>
      </c>
      <c r="U984" s="28">
        <f t="shared" si="727"/>
        <v>0</v>
      </c>
      <c r="V984" s="28">
        <f t="shared" si="727"/>
        <v>0</v>
      </c>
      <c r="W984" s="28">
        <f t="shared" si="727"/>
        <v>0</v>
      </c>
      <c r="X984" s="28">
        <f t="shared" si="727"/>
        <v>0</v>
      </c>
      <c r="Y984" s="28">
        <f t="shared" si="727"/>
        <v>0</v>
      </c>
      <c r="Z984" s="28">
        <f t="shared" si="727"/>
        <v>0</v>
      </c>
      <c r="AA984" s="28">
        <f t="shared" si="728"/>
        <v>0</v>
      </c>
      <c r="AB984" s="28">
        <f t="shared" si="728"/>
        <v>0</v>
      </c>
    </row>
    <row r="985" spans="1:28" ht="63" outlineLevel="5">
      <c r="A985" s="2" t="s">
        <v>229</v>
      </c>
      <c r="B985" s="23" t="s">
        <v>223</v>
      </c>
      <c r="C985" s="23" t="s">
        <v>211</v>
      </c>
      <c r="D985" s="23" t="s">
        <v>228</v>
      </c>
      <c r="E985" s="23" t="s">
        <v>230</v>
      </c>
      <c r="F985" s="23"/>
      <c r="G985" s="24">
        <f>SUM(I985:K985)-H985</f>
        <v>507473.76</v>
      </c>
      <c r="H985" s="24"/>
      <c r="I985" s="35">
        <v>507473.76</v>
      </c>
      <c r="J985" s="8">
        <f>SUM(Q985)</f>
        <v>0</v>
      </c>
      <c r="K985" s="9">
        <f>SUM(S985+U985+W985+Y985+AA985)</f>
        <v>0</v>
      </c>
      <c r="L985" s="28">
        <f>SUM(N985:P985)-M985</f>
        <v>507473.76</v>
      </c>
      <c r="M985" s="37"/>
      <c r="N985" s="36">
        <v>507473.76</v>
      </c>
      <c r="O985" s="8">
        <f>SUM(R985)</f>
        <v>0</v>
      </c>
      <c r="P985" s="9">
        <f>SUM(T985+V985+X985+Z985+AB985)</f>
        <v>0</v>
      </c>
      <c r="Q985" s="9"/>
      <c r="R985" s="9"/>
      <c r="S985" s="9"/>
      <c r="T985" s="9"/>
      <c r="U985" s="9"/>
      <c r="V985" s="9"/>
      <c r="W985" s="9"/>
      <c r="X985" s="9"/>
      <c r="Y985" s="9"/>
      <c r="Z985" s="9"/>
      <c r="AA985" s="9"/>
      <c r="AB985" s="9"/>
    </row>
    <row r="986" spans="1:28" s="7" customFormat="1" ht="63" outlineLevel="2">
      <c r="A986" s="6" t="s">
        <v>212</v>
      </c>
      <c r="B986" s="48" t="s">
        <v>223</v>
      </c>
      <c r="C986" s="48" t="s">
        <v>213</v>
      </c>
      <c r="D986" s="48" t="s">
        <v>2</v>
      </c>
      <c r="E986" s="48" t="s">
        <v>2</v>
      </c>
      <c r="F986" s="48"/>
      <c r="G986" s="49">
        <f>SUM(G987+G991)</f>
        <v>2404672.48</v>
      </c>
      <c r="H986" s="49">
        <f>SUM(H987+H991)</f>
        <v>0</v>
      </c>
      <c r="I986" s="49">
        <f t="shared" ref="I986:AB986" si="729">SUM(I987+I991)</f>
        <v>2404672.48</v>
      </c>
      <c r="J986" s="49">
        <f t="shared" si="729"/>
        <v>0</v>
      </c>
      <c r="K986" s="49">
        <f t="shared" si="729"/>
        <v>0</v>
      </c>
      <c r="L986" s="49">
        <f t="shared" si="729"/>
        <v>2404672.48</v>
      </c>
      <c r="M986" s="49">
        <f t="shared" si="729"/>
        <v>0</v>
      </c>
      <c r="N986" s="50">
        <f t="shared" si="729"/>
        <v>2404672.48</v>
      </c>
      <c r="O986" s="51">
        <f t="shared" si="729"/>
        <v>0</v>
      </c>
      <c r="P986" s="51">
        <f t="shared" si="729"/>
        <v>0</v>
      </c>
      <c r="Q986" s="51">
        <f t="shared" si="729"/>
        <v>0</v>
      </c>
      <c r="R986" s="51">
        <f t="shared" si="729"/>
        <v>0</v>
      </c>
      <c r="S986" s="51">
        <f t="shared" si="729"/>
        <v>0</v>
      </c>
      <c r="T986" s="51">
        <f t="shared" si="729"/>
        <v>0</v>
      </c>
      <c r="U986" s="51">
        <f t="shared" si="729"/>
        <v>0</v>
      </c>
      <c r="V986" s="51">
        <f t="shared" si="729"/>
        <v>0</v>
      </c>
      <c r="W986" s="51">
        <f t="shared" si="729"/>
        <v>0</v>
      </c>
      <c r="X986" s="51">
        <f t="shared" si="729"/>
        <v>0</v>
      </c>
      <c r="Y986" s="51">
        <f t="shared" si="729"/>
        <v>0</v>
      </c>
      <c r="Z986" s="51">
        <f t="shared" si="729"/>
        <v>0</v>
      </c>
      <c r="AA986" s="51">
        <f t="shared" si="729"/>
        <v>0</v>
      </c>
      <c r="AB986" s="51">
        <f t="shared" si="729"/>
        <v>0</v>
      </c>
    </row>
    <row r="987" spans="1:28" ht="47.25" outlineLevel="3">
      <c r="A987" s="2" t="s">
        <v>25</v>
      </c>
      <c r="B987" s="23" t="s">
        <v>223</v>
      </c>
      <c r="C987" s="23" t="s">
        <v>213</v>
      </c>
      <c r="D987" s="23" t="s">
        <v>26</v>
      </c>
      <c r="E987" s="23" t="s">
        <v>2</v>
      </c>
      <c r="F987" s="23"/>
      <c r="G987" s="24">
        <f t="shared" ref="G987:P987" si="730">SUM(G988)</f>
        <v>233890</v>
      </c>
      <c r="H987" s="24">
        <f t="shared" si="730"/>
        <v>0</v>
      </c>
      <c r="I987" s="24">
        <f t="shared" si="730"/>
        <v>233890</v>
      </c>
      <c r="J987" s="24">
        <f t="shared" si="730"/>
        <v>0</v>
      </c>
      <c r="K987" s="24">
        <f t="shared" si="730"/>
        <v>0</v>
      </c>
      <c r="L987" s="24">
        <f t="shared" si="730"/>
        <v>233890</v>
      </c>
      <c r="M987" s="24">
        <f t="shared" si="730"/>
        <v>0</v>
      </c>
      <c r="N987" s="35">
        <f t="shared" si="730"/>
        <v>233890</v>
      </c>
      <c r="O987" s="28">
        <f t="shared" si="730"/>
        <v>0</v>
      </c>
      <c r="P987" s="28">
        <f t="shared" si="730"/>
        <v>0</v>
      </c>
      <c r="Q987" s="28">
        <f t="shared" ref="Q987:Z987" si="731">SUM(Q988)</f>
        <v>0</v>
      </c>
      <c r="R987" s="28">
        <f t="shared" si="731"/>
        <v>0</v>
      </c>
      <c r="S987" s="28">
        <f t="shared" si="731"/>
        <v>0</v>
      </c>
      <c r="T987" s="28">
        <f t="shared" si="731"/>
        <v>0</v>
      </c>
      <c r="U987" s="28">
        <f t="shared" si="731"/>
        <v>0</v>
      </c>
      <c r="V987" s="28">
        <f t="shared" si="731"/>
        <v>0</v>
      </c>
      <c r="W987" s="28">
        <f t="shared" si="731"/>
        <v>0</v>
      </c>
      <c r="X987" s="28">
        <f t="shared" si="731"/>
        <v>0</v>
      </c>
      <c r="Y987" s="28">
        <f t="shared" si="731"/>
        <v>0</v>
      </c>
      <c r="Z987" s="28">
        <f t="shared" si="731"/>
        <v>0</v>
      </c>
      <c r="AA987" s="28">
        <f t="shared" ref="AA987:AB987" si="732">SUM(AA988)</f>
        <v>0</v>
      </c>
      <c r="AB987" s="28">
        <f t="shared" si="732"/>
        <v>0</v>
      </c>
    </row>
    <row r="988" spans="1:28" ht="31.5" outlineLevel="4">
      <c r="A988" s="2" t="s">
        <v>27</v>
      </c>
      <c r="B988" s="23" t="s">
        <v>223</v>
      </c>
      <c r="C988" s="23" t="s">
        <v>213</v>
      </c>
      <c r="D988" s="23" t="s">
        <v>28</v>
      </c>
      <c r="E988" s="23" t="s">
        <v>2</v>
      </c>
      <c r="F988" s="23"/>
      <c r="G988" s="24">
        <f>SUM(G989:G990)</f>
        <v>233890</v>
      </c>
      <c r="H988" s="24">
        <f t="shared" ref="H988:AB988" si="733">SUM(H989:H990)</f>
        <v>0</v>
      </c>
      <c r="I988" s="24">
        <f t="shared" si="733"/>
        <v>233890</v>
      </c>
      <c r="J988" s="24">
        <f t="shared" si="733"/>
        <v>0</v>
      </c>
      <c r="K988" s="24">
        <f t="shared" si="733"/>
        <v>0</v>
      </c>
      <c r="L988" s="24">
        <f t="shared" si="733"/>
        <v>233890</v>
      </c>
      <c r="M988" s="24">
        <f t="shared" si="733"/>
        <v>0</v>
      </c>
      <c r="N988" s="24">
        <f t="shared" si="733"/>
        <v>233890</v>
      </c>
      <c r="O988" s="24">
        <f t="shared" si="733"/>
        <v>0</v>
      </c>
      <c r="P988" s="24">
        <f t="shared" si="733"/>
        <v>0</v>
      </c>
      <c r="Q988" s="24">
        <f t="shared" si="733"/>
        <v>0</v>
      </c>
      <c r="R988" s="24">
        <f t="shared" si="733"/>
        <v>0</v>
      </c>
      <c r="S988" s="24">
        <f t="shared" si="733"/>
        <v>0</v>
      </c>
      <c r="T988" s="24">
        <f t="shared" si="733"/>
        <v>0</v>
      </c>
      <c r="U988" s="24">
        <f t="shared" si="733"/>
        <v>0</v>
      </c>
      <c r="V988" s="24">
        <f t="shared" si="733"/>
        <v>0</v>
      </c>
      <c r="W988" s="24">
        <f t="shared" si="733"/>
        <v>0</v>
      </c>
      <c r="X988" s="24">
        <f t="shared" si="733"/>
        <v>0</v>
      </c>
      <c r="Y988" s="24">
        <f t="shared" si="733"/>
        <v>0</v>
      </c>
      <c r="Z988" s="24">
        <f t="shared" si="733"/>
        <v>0</v>
      </c>
      <c r="AA988" s="24">
        <f t="shared" si="733"/>
        <v>0</v>
      </c>
      <c r="AB988" s="24">
        <f t="shared" si="733"/>
        <v>0</v>
      </c>
    </row>
    <row r="989" spans="1:28" outlineLevel="4">
      <c r="A989" s="2" t="s">
        <v>37</v>
      </c>
      <c r="B989" s="23" t="s">
        <v>223</v>
      </c>
      <c r="C989" s="23" t="s">
        <v>213</v>
      </c>
      <c r="D989" s="23" t="s">
        <v>28</v>
      </c>
      <c r="E989" s="23">
        <v>225</v>
      </c>
      <c r="F989" s="23"/>
      <c r="G989" s="24">
        <f>SUM(I989:K989)-H989</f>
        <v>129170</v>
      </c>
      <c r="H989" s="24"/>
      <c r="I989" s="35">
        <v>129170</v>
      </c>
      <c r="J989" s="8">
        <f>SUM(Q989)</f>
        <v>0</v>
      </c>
      <c r="K989" s="9">
        <f>SUM(S989+U989+W989+Y989+AA989)</f>
        <v>0</v>
      </c>
      <c r="L989" s="28">
        <f>SUM(N989:P989)-M989</f>
        <v>129170</v>
      </c>
      <c r="M989" s="37"/>
      <c r="N989" s="36">
        <v>129170</v>
      </c>
      <c r="O989" s="8">
        <f>SUM(R989)</f>
        <v>0</v>
      </c>
      <c r="P989" s="9">
        <f>SUM(T989+V989+X989+Z989+AB989)</f>
        <v>0</v>
      </c>
      <c r="Q989" s="28"/>
      <c r="R989" s="28"/>
      <c r="S989" s="28"/>
      <c r="T989" s="28"/>
      <c r="U989" s="28"/>
      <c r="V989" s="28"/>
      <c r="W989" s="28"/>
      <c r="X989" s="28"/>
      <c r="Y989" s="28"/>
      <c r="Z989" s="28"/>
      <c r="AA989" s="28"/>
      <c r="AB989" s="28"/>
    </row>
    <row r="990" spans="1:28" outlineLevel="5">
      <c r="A990" s="2" t="s">
        <v>37</v>
      </c>
      <c r="B990" s="23" t="s">
        <v>223</v>
      </c>
      <c r="C990" s="23" t="s">
        <v>213</v>
      </c>
      <c r="D990" s="23" t="s">
        <v>28</v>
      </c>
      <c r="E990" s="23" t="s">
        <v>38</v>
      </c>
      <c r="F990" s="23"/>
      <c r="G990" s="24">
        <f>SUM(I990:K990)-H990</f>
        <v>104720</v>
      </c>
      <c r="H990" s="24"/>
      <c r="I990" s="35">
        <v>104720</v>
      </c>
      <c r="J990" s="8">
        <f>SUM(Q990)</f>
        <v>0</v>
      </c>
      <c r="K990" s="9">
        <f>SUM(S990+U990+W990+Y990+AA990)</f>
        <v>0</v>
      </c>
      <c r="L990" s="28">
        <f>SUM(N990:P990)-M990</f>
        <v>104720</v>
      </c>
      <c r="M990" s="37"/>
      <c r="N990" s="36">
        <v>104720</v>
      </c>
      <c r="O990" s="8">
        <f>SUM(R990)</f>
        <v>0</v>
      </c>
      <c r="P990" s="9">
        <f>SUM(T990+V990+X990+Z990+AB990)</f>
        <v>0</v>
      </c>
      <c r="Q990" s="9"/>
      <c r="R990" s="9"/>
      <c r="S990" s="9"/>
      <c r="T990" s="9"/>
      <c r="U990" s="9"/>
      <c r="V990" s="9"/>
      <c r="W990" s="9"/>
      <c r="X990" s="9"/>
      <c r="Y990" s="9"/>
      <c r="Z990" s="9"/>
      <c r="AA990" s="9"/>
      <c r="AB990" s="9"/>
    </row>
    <row r="991" spans="1:28" ht="63" outlineLevel="3">
      <c r="A991" s="2" t="s">
        <v>225</v>
      </c>
      <c r="B991" s="23" t="s">
        <v>223</v>
      </c>
      <c r="C991" s="23" t="s">
        <v>213</v>
      </c>
      <c r="D991" s="23" t="s">
        <v>226</v>
      </c>
      <c r="E991" s="23" t="s">
        <v>2</v>
      </c>
      <c r="F991" s="23"/>
      <c r="G991" s="24">
        <f t="shared" ref="G991:P992" si="734">SUM(G992)</f>
        <v>2170782.48</v>
      </c>
      <c r="H991" s="24">
        <f t="shared" si="734"/>
        <v>0</v>
      </c>
      <c r="I991" s="24">
        <f t="shared" si="734"/>
        <v>2170782.48</v>
      </c>
      <c r="J991" s="24">
        <f t="shared" si="734"/>
        <v>0</v>
      </c>
      <c r="K991" s="24">
        <f t="shared" si="734"/>
        <v>0</v>
      </c>
      <c r="L991" s="24">
        <f t="shared" si="734"/>
        <v>2170782.48</v>
      </c>
      <c r="M991" s="24">
        <f t="shared" si="734"/>
        <v>0</v>
      </c>
      <c r="N991" s="35">
        <f t="shared" si="734"/>
        <v>2170782.48</v>
      </c>
      <c r="O991" s="28">
        <f t="shared" si="734"/>
        <v>0</v>
      </c>
      <c r="P991" s="28">
        <f t="shared" si="734"/>
        <v>0</v>
      </c>
      <c r="Q991" s="28">
        <f t="shared" ref="Q991:Z992" si="735">SUM(Q992)</f>
        <v>0</v>
      </c>
      <c r="R991" s="28">
        <f t="shared" si="735"/>
        <v>0</v>
      </c>
      <c r="S991" s="28">
        <f t="shared" si="735"/>
        <v>0</v>
      </c>
      <c r="T991" s="28">
        <f t="shared" si="735"/>
        <v>0</v>
      </c>
      <c r="U991" s="28">
        <f t="shared" si="735"/>
        <v>0</v>
      </c>
      <c r="V991" s="28">
        <f t="shared" si="735"/>
        <v>0</v>
      </c>
      <c r="W991" s="28">
        <f t="shared" si="735"/>
        <v>0</v>
      </c>
      <c r="X991" s="28">
        <f t="shared" si="735"/>
        <v>0</v>
      </c>
      <c r="Y991" s="28">
        <f t="shared" si="735"/>
        <v>0</v>
      </c>
      <c r="Z991" s="28">
        <f t="shared" si="735"/>
        <v>0</v>
      </c>
      <c r="AA991" s="28">
        <f t="shared" ref="AA991:AB992" si="736">SUM(AA992)</f>
        <v>0</v>
      </c>
      <c r="AB991" s="28">
        <f t="shared" si="736"/>
        <v>0</v>
      </c>
    </row>
    <row r="992" spans="1:28" ht="31.5" outlineLevel="4">
      <c r="A992" s="2" t="s">
        <v>227</v>
      </c>
      <c r="B992" s="23" t="s">
        <v>223</v>
      </c>
      <c r="C992" s="23" t="s">
        <v>213</v>
      </c>
      <c r="D992" s="23" t="s">
        <v>228</v>
      </c>
      <c r="E992" s="23" t="s">
        <v>2</v>
      </c>
      <c r="F992" s="23"/>
      <c r="G992" s="24">
        <f t="shared" si="734"/>
        <v>2170782.48</v>
      </c>
      <c r="H992" s="24">
        <f t="shared" si="734"/>
        <v>0</v>
      </c>
      <c r="I992" s="24">
        <f t="shared" si="734"/>
        <v>2170782.48</v>
      </c>
      <c r="J992" s="24">
        <f t="shared" si="734"/>
        <v>0</v>
      </c>
      <c r="K992" s="24">
        <f t="shared" si="734"/>
        <v>0</v>
      </c>
      <c r="L992" s="24">
        <f t="shared" si="734"/>
        <v>2170782.48</v>
      </c>
      <c r="M992" s="24">
        <f t="shared" si="734"/>
        <v>0</v>
      </c>
      <c r="N992" s="35">
        <f t="shared" si="734"/>
        <v>2170782.48</v>
      </c>
      <c r="O992" s="28">
        <f t="shared" si="734"/>
        <v>0</v>
      </c>
      <c r="P992" s="28">
        <f t="shared" si="734"/>
        <v>0</v>
      </c>
      <c r="Q992" s="28">
        <f t="shared" si="735"/>
        <v>0</v>
      </c>
      <c r="R992" s="28">
        <f t="shared" si="735"/>
        <v>0</v>
      </c>
      <c r="S992" s="28">
        <f t="shared" si="735"/>
        <v>0</v>
      </c>
      <c r="T992" s="28">
        <f t="shared" si="735"/>
        <v>0</v>
      </c>
      <c r="U992" s="28">
        <f t="shared" si="735"/>
        <v>0</v>
      </c>
      <c r="V992" s="28">
        <f t="shared" si="735"/>
        <v>0</v>
      </c>
      <c r="W992" s="28">
        <f t="shared" si="735"/>
        <v>0</v>
      </c>
      <c r="X992" s="28">
        <f t="shared" si="735"/>
        <v>0</v>
      </c>
      <c r="Y992" s="28">
        <f t="shared" si="735"/>
        <v>0</v>
      </c>
      <c r="Z992" s="28">
        <f t="shared" si="735"/>
        <v>0</v>
      </c>
      <c r="AA992" s="28">
        <f t="shared" si="736"/>
        <v>0</v>
      </c>
      <c r="AB992" s="28">
        <f t="shared" si="736"/>
        <v>0</v>
      </c>
    </row>
    <row r="993" spans="1:28" ht="63" outlineLevel="5">
      <c r="A993" s="2" t="s">
        <v>229</v>
      </c>
      <c r="B993" s="23" t="s">
        <v>223</v>
      </c>
      <c r="C993" s="23" t="s">
        <v>213</v>
      </c>
      <c r="D993" s="23" t="s">
        <v>228</v>
      </c>
      <c r="E993" s="23" t="s">
        <v>230</v>
      </c>
      <c r="F993" s="23"/>
      <c r="G993" s="24">
        <f>SUM(I993:K993)-H993</f>
        <v>2170782.48</v>
      </c>
      <c r="H993" s="24"/>
      <c r="I993" s="35">
        <v>2170782.48</v>
      </c>
      <c r="J993" s="8">
        <f>SUM(Q993)</f>
        <v>0</v>
      </c>
      <c r="K993" s="9">
        <f>SUM(S993+U993+W993+Y993+AA993)</f>
        <v>0</v>
      </c>
      <c r="L993" s="28">
        <f>SUM(N993:P993)-M993</f>
        <v>2170782.48</v>
      </c>
      <c r="M993" s="37"/>
      <c r="N993" s="36">
        <v>2170782.48</v>
      </c>
      <c r="O993" s="8">
        <f>SUM(R993)</f>
        <v>0</v>
      </c>
      <c r="P993" s="9">
        <f>SUM(T993+V993+X993+Z993+AB993)</f>
        <v>0</v>
      </c>
      <c r="Q993" s="9"/>
      <c r="R993" s="9"/>
      <c r="S993" s="9"/>
      <c r="T993" s="9"/>
      <c r="U993" s="9"/>
      <c r="V993" s="9"/>
      <c r="W993" s="9"/>
      <c r="X993" s="9"/>
      <c r="Y993" s="9"/>
      <c r="Z993" s="9"/>
      <c r="AA993" s="9"/>
      <c r="AB993" s="9"/>
    </row>
    <row r="994" spans="1:28" s="7" customFormat="1" ht="31.5" outlineLevel="2">
      <c r="A994" s="6" t="s">
        <v>254</v>
      </c>
      <c r="B994" s="48" t="s">
        <v>223</v>
      </c>
      <c r="C994" s="48" t="s">
        <v>255</v>
      </c>
      <c r="D994" s="48" t="s">
        <v>2</v>
      </c>
      <c r="E994" s="48" t="s">
        <v>2</v>
      </c>
      <c r="F994" s="48"/>
      <c r="G994" s="49">
        <f>SUM(G995+G1000)</f>
        <v>94035.87000000001</v>
      </c>
      <c r="H994" s="49">
        <f>SUM(H995+H1000)</f>
        <v>0</v>
      </c>
      <c r="I994" s="50">
        <f>SUM(I995+I1000)</f>
        <v>94035.87000000001</v>
      </c>
      <c r="J994" s="50">
        <f t="shared" ref="J994:AB994" si="737">SUM(J995+J1000)</f>
        <v>0</v>
      </c>
      <c r="K994" s="50">
        <f t="shared" si="737"/>
        <v>0</v>
      </c>
      <c r="L994" s="50">
        <f t="shared" si="737"/>
        <v>94035.87000000001</v>
      </c>
      <c r="M994" s="50">
        <f t="shared" si="737"/>
        <v>0</v>
      </c>
      <c r="N994" s="50">
        <f t="shared" si="737"/>
        <v>94035.87000000001</v>
      </c>
      <c r="O994" s="51">
        <f t="shared" si="737"/>
        <v>0</v>
      </c>
      <c r="P994" s="51">
        <f t="shared" si="737"/>
        <v>0</v>
      </c>
      <c r="Q994" s="51">
        <f t="shared" si="737"/>
        <v>0</v>
      </c>
      <c r="R994" s="51">
        <f t="shared" si="737"/>
        <v>0</v>
      </c>
      <c r="S994" s="51">
        <f t="shared" si="737"/>
        <v>0</v>
      </c>
      <c r="T994" s="51">
        <f t="shared" si="737"/>
        <v>0</v>
      </c>
      <c r="U994" s="51">
        <f t="shared" si="737"/>
        <v>0</v>
      </c>
      <c r="V994" s="51">
        <f t="shared" si="737"/>
        <v>0</v>
      </c>
      <c r="W994" s="51">
        <f t="shared" si="737"/>
        <v>0</v>
      </c>
      <c r="X994" s="51">
        <f t="shared" si="737"/>
        <v>0</v>
      </c>
      <c r="Y994" s="51">
        <f t="shared" si="737"/>
        <v>0</v>
      </c>
      <c r="Z994" s="51">
        <f t="shared" si="737"/>
        <v>0</v>
      </c>
      <c r="AA994" s="51">
        <f t="shared" si="737"/>
        <v>0</v>
      </c>
      <c r="AB994" s="51">
        <f t="shared" si="737"/>
        <v>0</v>
      </c>
    </row>
    <row r="995" spans="1:28" ht="110.25" outlineLevel="3">
      <c r="A995" s="2" t="s">
        <v>9</v>
      </c>
      <c r="B995" s="23" t="s">
        <v>223</v>
      </c>
      <c r="C995" s="23" t="s">
        <v>255</v>
      </c>
      <c r="D995" s="23" t="s">
        <v>10</v>
      </c>
      <c r="E995" s="23" t="s">
        <v>2</v>
      </c>
      <c r="F995" s="23"/>
      <c r="G995" s="24">
        <f>SUM(G996+G998)</f>
        <v>17414.05</v>
      </c>
      <c r="H995" s="24">
        <f>SUM(H996+H998)</f>
        <v>0</v>
      </c>
      <c r="I995" s="35">
        <f>SUM(I996+I998)</f>
        <v>17414.05</v>
      </c>
      <c r="J995" s="35">
        <f t="shared" ref="J995:AB995" si="738">SUM(J996+J998)</f>
        <v>0</v>
      </c>
      <c r="K995" s="35">
        <f t="shared" si="738"/>
        <v>0</v>
      </c>
      <c r="L995" s="35">
        <f t="shared" si="738"/>
        <v>17414.05</v>
      </c>
      <c r="M995" s="35">
        <f t="shared" si="738"/>
        <v>0</v>
      </c>
      <c r="N995" s="35">
        <f t="shared" si="738"/>
        <v>17414.05</v>
      </c>
      <c r="O995" s="28">
        <f t="shared" si="738"/>
        <v>0</v>
      </c>
      <c r="P995" s="28">
        <f t="shared" si="738"/>
        <v>0</v>
      </c>
      <c r="Q995" s="28">
        <f t="shared" si="738"/>
        <v>0</v>
      </c>
      <c r="R995" s="28">
        <f t="shared" si="738"/>
        <v>0</v>
      </c>
      <c r="S995" s="28">
        <f t="shared" si="738"/>
        <v>0</v>
      </c>
      <c r="T995" s="28">
        <f t="shared" si="738"/>
        <v>0</v>
      </c>
      <c r="U995" s="28">
        <f t="shared" si="738"/>
        <v>0</v>
      </c>
      <c r="V995" s="28">
        <f t="shared" si="738"/>
        <v>0</v>
      </c>
      <c r="W995" s="28">
        <f t="shared" si="738"/>
        <v>0</v>
      </c>
      <c r="X995" s="28">
        <f t="shared" si="738"/>
        <v>0</v>
      </c>
      <c r="Y995" s="28">
        <f t="shared" si="738"/>
        <v>0</v>
      </c>
      <c r="Z995" s="28">
        <f t="shared" si="738"/>
        <v>0</v>
      </c>
      <c r="AA995" s="28">
        <f t="shared" si="738"/>
        <v>0</v>
      </c>
      <c r="AB995" s="28">
        <f t="shared" si="738"/>
        <v>0</v>
      </c>
    </row>
    <row r="996" spans="1:28" ht="31.5" outlineLevel="4">
      <c r="A996" s="2" t="s">
        <v>67</v>
      </c>
      <c r="B996" s="23" t="s">
        <v>223</v>
      </c>
      <c r="C996" s="23" t="s">
        <v>255</v>
      </c>
      <c r="D996" s="23" t="s">
        <v>68</v>
      </c>
      <c r="E996" s="23" t="s">
        <v>2</v>
      </c>
      <c r="F996" s="23"/>
      <c r="G996" s="24">
        <f>SUM(G997)</f>
        <v>13374.85</v>
      </c>
      <c r="H996" s="24">
        <f>SUM(H997)</f>
        <v>0</v>
      </c>
      <c r="I996" s="35">
        <f>SUM(I997)</f>
        <v>13374.85</v>
      </c>
      <c r="J996" s="35">
        <f t="shared" ref="J996:AB996" si="739">SUM(J997)</f>
        <v>0</v>
      </c>
      <c r="K996" s="35">
        <f t="shared" si="739"/>
        <v>0</v>
      </c>
      <c r="L996" s="35">
        <f t="shared" si="739"/>
        <v>13374.85</v>
      </c>
      <c r="M996" s="35">
        <f t="shared" si="739"/>
        <v>0</v>
      </c>
      <c r="N996" s="35">
        <f t="shared" si="739"/>
        <v>13374.85</v>
      </c>
      <c r="O996" s="28">
        <f t="shared" si="739"/>
        <v>0</v>
      </c>
      <c r="P996" s="28">
        <f t="shared" si="739"/>
        <v>0</v>
      </c>
      <c r="Q996" s="28">
        <f t="shared" si="739"/>
        <v>0</v>
      </c>
      <c r="R996" s="28">
        <f t="shared" si="739"/>
        <v>0</v>
      </c>
      <c r="S996" s="28">
        <f t="shared" si="739"/>
        <v>0</v>
      </c>
      <c r="T996" s="28">
        <f t="shared" si="739"/>
        <v>0</v>
      </c>
      <c r="U996" s="28">
        <f t="shared" si="739"/>
        <v>0</v>
      </c>
      <c r="V996" s="28">
        <f t="shared" si="739"/>
        <v>0</v>
      </c>
      <c r="W996" s="28">
        <f t="shared" si="739"/>
        <v>0</v>
      </c>
      <c r="X996" s="28">
        <f t="shared" si="739"/>
        <v>0</v>
      </c>
      <c r="Y996" s="28">
        <f t="shared" si="739"/>
        <v>0</v>
      </c>
      <c r="Z996" s="28">
        <f t="shared" si="739"/>
        <v>0</v>
      </c>
      <c r="AA996" s="28">
        <f t="shared" si="739"/>
        <v>0</v>
      </c>
      <c r="AB996" s="28">
        <f t="shared" si="739"/>
        <v>0</v>
      </c>
    </row>
    <row r="997" spans="1:28" outlineLevel="5">
      <c r="A997" s="2" t="s">
        <v>13</v>
      </c>
      <c r="B997" s="23" t="s">
        <v>223</v>
      </c>
      <c r="C997" s="23" t="s">
        <v>255</v>
      </c>
      <c r="D997" s="23" t="s">
        <v>68</v>
      </c>
      <c r="E997" s="23" t="s">
        <v>14</v>
      </c>
      <c r="F997" s="23"/>
      <c r="G997" s="24">
        <f>SUM(I997:K997)-H997</f>
        <v>13374.85</v>
      </c>
      <c r="H997" s="24"/>
      <c r="I997" s="35">
        <v>13374.85</v>
      </c>
      <c r="J997" s="8">
        <f>SUM(Q997)</f>
        <v>0</v>
      </c>
      <c r="K997" s="9">
        <f>SUM(S997+U997+W997+Y997+AA997)</f>
        <v>0</v>
      </c>
      <c r="L997" s="28">
        <f>SUM(N997:P997)-M997</f>
        <v>13374.85</v>
      </c>
      <c r="M997" s="37"/>
      <c r="N997" s="36">
        <v>13374.85</v>
      </c>
      <c r="O997" s="8">
        <f>SUM(R997)</f>
        <v>0</v>
      </c>
      <c r="P997" s="9">
        <f>SUM(T997+V997+X997+Z997+AB997)</f>
        <v>0</v>
      </c>
      <c r="Q997" s="9"/>
      <c r="R997" s="9"/>
      <c r="S997" s="9"/>
      <c r="T997" s="9"/>
      <c r="U997" s="9"/>
      <c r="V997" s="9"/>
      <c r="W997" s="9"/>
      <c r="X997" s="9"/>
      <c r="Y997" s="9"/>
      <c r="Z997" s="9"/>
      <c r="AA997" s="9"/>
      <c r="AB997" s="9"/>
    </row>
    <row r="998" spans="1:28" ht="78.75" outlineLevel="4">
      <c r="A998" s="2" t="s">
        <v>69</v>
      </c>
      <c r="B998" s="23" t="s">
        <v>223</v>
      </c>
      <c r="C998" s="23" t="s">
        <v>255</v>
      </c>
      <c r="D998" s="23" t="s">
        <v>70</v>
      </c>
      <c r="E998" s="23" t="s">
        <v>2</v>
      </c>
      <c r="F998" s="23"/>
      <c r="G998" s="24">
        <f>SUM(G999)</f>
        <v>4039.2</v>
      </c>
      <c r="H998" s="24">
        <f>SUM(H999)</f>
        <v>0</v>
      </c>
      <c r="I998" s="24">
        <f t="shared" ref="I998:AB998" si="740">SUM(I999)</f>
        <v>4039.2</v>
      </c>
      <c r="J998" s="24">
        <f t="shared" si="740"/>
        <v>0</v>
      </c>
      <c r="K998" s="24">
        <f t="shared" si="740"/>
        <v>0</v>
      </c>
      <c r="L998" s="24">
        <f t="shared" si="740"/>
        <v>4039.2</v>
      </c>
      <c r="M998" s="24">
        <f t="shared" si="740"/>
        <v>0</v>
      </c>
      <c r="N998" s="35">
        <f t="shared" si="740"/>
        <v>4039.2</v>
      </c>
      <c r="O998" s="28">
        <f t="shared" si="740"/>
        <v>0</v>
      </c>
      <c r="P998" s="28">
        <f t="shared" si="740"/>
        <v>0</v>
      </c>
      <c r="Q998" s="28">
        <f t="shared" si="740"/>
        <v>0</v>
      </c>
      <c r="R998" s="28">
        <f t="shared" si="740"/>
        <v>0</v>
      </c>
      <c r="S998" s="28">
        <f t="shared" si="740"/>
        <v>0</v>
      </c>
      <c r="T998" s="28">
        <f t="shared" si="740"/>
        <v>0</v>
      </c>
      <c r="U998" s="28">
        <f t="shared" si="740"/>
        <v>0</v>
      </c>
      <c r="V998" s="28">
        <f t="shared" si="740"/>
        <v>0</v>
      </c>
      <c r="W998" s="28">
        <f t="shared" si="740"/>
        <v>0</v>
      </c>
      <c r="X998" s="28">
        <f t="shared" si="740"/>
        <v>0</v>
      </c>
      <c r="Y998" s="28">
        <f t="shared" si="740"/>
        <v>0</v>
      </c>
      <c r="Z998" s="28">
        <f t="shared" si="740"/>
        <v>0</v>
      </c>
      <c r="AA998" s="28">
        <f t="shared" si="740"/>
        <v>0</v>
      </c>
      <c r="AB998" s="28">
        <f t="shared" si="740"/>
        <v>0</v>
      </c>
    </row>
    <row r="999" spans="1:28" ht="31.5" outlineLevel="5">
      <c r="A999" s="2" t="s">
        <v>17</v>
      </c>
      <c r="B999" s="23" t="s">
        <v>223</v>
      </c>
      <c r="C999" s="23" t="s">
        <v>255</v>
      </c>
      <c r="D999" s="23" t="s">
        <v>70</v>
      </c>
      <c r="E999" s="23" t="s">
        <v>18</v>
      </c>
      <c r="F999" s="23"/>
      <c r="G999" s="24">
        <f>SUM(I999:K999)-H999</f>
        <v>4039.2</v>
      </c>
      <c r="H999" s="24"/>
      <c r="I999" s="35">
        <v>4039.2</v>
      </c>
      <c r="J999" s="8">
        <f>SUM(Q999)</f>
        <v>0</v>
      </c>
      <c r="K999" s="9">
        <f>SUM(R999)</f>
        <v>0</v>
      </c>
      <c r="L999" s="28">
        <f>SUM(N999:P999)-M999</f>
        <v>4039.2</v>
      </c>
      <c r="M999" s="37"/>
      <c r="N999" s="36">
        <v>4039.2</v>
      </c>
      <c r="O999" s="8">
        <f>SUM(R999)</f>
        <v>0</v>
      </c>
      <c r="P999" s="9">
        <f>SUM(T999+V999+X999+Z999+AB999)</f>
        <v>0</v>
      </c>
      <c r="Q999" s="9"/>
      <c r="R999" s="9"/>
      <c r="S999" s="9"/>
      <c r="T999" s="9"/>
      <c r="U999" s="9"/>
      <c r="V999" s="9"/>
      <c r="W999" s="9"/>
      <c r="X999" s="9"/>
      <c r="Y999" s="9"/>
      <c r="Z999" s="9"/>
      <c r="AA999" s="9"/>
      <c r="AB999" s="9"/>
    </row>
    <row r="1000" spans="1:28" ht="63" outlineLevel="3">
      <c r="A1000" s="2" t="s">
        <v>225</v>
      </c>
      <c r="B1000" s="23" t="s">
        <v>223</v>
      </c>
      <c r="C1000" s="23" t="s">
        <v>255</v>
      </c>
      <c r="D1000" s="23" t="s">
        <v>226</v>
      </c>
      <c r="E1000" s="23" t="s">
        <v>2</v>
      </c>
      <c r="F1000" s="23"/>
      <c r="G1000" s="24">
        <f t="shared" ref="G1000:P1001" si="741">SUM(G1001)</f>
        <v>76621.820000000007</v>
      </c>
      <c r="H1000" s="24">
        <f t="shared" si="741"/>
        <v>0</v>
      </c>
      <c r="I1000" s="24">
        <f t="shared" si="741"/>
        <v>76621.820000000007</v>
      </c>
      <c r="J1000" s="24">
        <f t="shared" si="741"/>
        <v>0</v>
      </c>
      <c r="K1000" s="24">
        <f t="shared" si="741"/>
        <v>0</v>
      </c>
      <c r="L1000" s="24">
        <f t="shared" si="741"/>
        <v>76621.820000000007</v>
      </c>
      <c r="M1000" s="24">
        <f t="shared" si="741"/>
        <v>0</v>
      </c>
      <c r="N1000" s="35">
        <f t="shared" si="741"/>
        <v>76621.820000000007</v>
      </c>
      <c r="O1000" s="28">
        <f t="shared" si="741"/>
        <v>0</v>
      </c>
      <c r="P1000" s="28">
        <f t="shared" si="741"/>
        <v>0</v>
      </c>
      <c r="Q1000" s="28">
        <f t="shared" ref="Q1000:Z1001" si="742">SUM(Q1001)</f>
        <v>0</v>
      </c>
      <c r="R1000" s="28">
        <f t="shared" si="742"/>
        <v>0</v>
      </c>
      <c r="S1000" s="28">
        <f t="shared" si="742"/>
        <v>0</v>
      </c>
      <c r="T1000" s="28">
        <f t="shared" si="742"/>
        <v>0</v>
      </c>
      <c r="U1000" s="28">
        <f t="shared" si="742"/>
        <v>0</v>
      </c>
      <c r="V1000" s="28">
        <f t="shared" si="742"/>
        <v>0</v>
      </c>
      <c r="W1000" s="28">
        <f t="shared" si="742"/>
        <v>0</v>
      </c>
      <c r="X1000" s="28">
        <f t="shared" si="742"/>
        <v>0</v>
      </c>
      <c r="Y1000" s="28">
        <f t="shared" si="742"/>
        <v>0</v>
      </c>
      <c r="Z1000" s="28">
        <f t="shared" si="742"/>
        <v>0</v>
      </c>
      <c r="AA1000" s="28">
        <f t="shared" ref="AA1000:AB1001" si="743">SUM(AA1001)</f>
        <v>0</v>
      </c>
      <c r="AB1000" s="28">
        <f t="shared" si="743"/>
        <v>0</v>
      </c>
    </row>
    <row r="1001" spans="1:28" ht="31.5" outlineLevel="4">
      <c r="A1001" s="2" t="s">
        <v>227</v>
      </c>
      <c r="B1001" s="23" t="s">
        <v>223</v>
      </c>
      <c r="C1001" s="23" t="s">
        <v>255</v>
      </c>
      <c r="D1001" s="23" t="s">
        <v>228</v>
      </c>
      <c r="E1001" s="23" t="s">
        <v>2</v>
      </c>
      <c r="F1001" s="23"/>
      <c r="G1001" s="24">
        <f t="shared" si="741"/>
        <v>76621.820000000007</v>
      </c>
      <c r="H1001" s="24">
        <f t="shared" si="741"/>
        <v>0</v>
      </c>
      <c r="I1001" s="24">
        <f t="shared" si="741"/>
        <v>76621.820000000007</v>
      </c>
      <c r="J1001" s="24">
        <f t="shared" si="741"/>
        <v>0</v>
      </c>
      <c r="K1001" s="24">
        <f t="shared" si="741"/>
        <v>0</v>
      </c>
      <c r="L1001" s="24">
        <f t="shared" si="741"/>
        <v>76621.820000000007</v>
      </c>
      <c r="M1001" s="24">
        <f t="shared" si="741"/>
        <v>0</v>
      </c>
      <c r="N1001" s="35">
        <f t="shared" si="741"/>
        <v>76621.820000000007</v>
      </c>
      <c r="O1001" s="28">
        <f t="shared" si="741"/>
        <v>0</v>
      </c>
      <c r="P1001" s="28">
        <f t="shared" si="741"/>
        <v>0</v>
      </c>
      <c r="Q1001" s="28">
        <f t="shared" si="742"/>
        <v>0</v>
      </c>
      <c r="R1001" s="28">
        <f t="shared" si="742"/>
        <v>0</v>
      </c>
      <c r="S1001" s="28">
        <f t="shared" si="742"/>
        <v>0</v>
      </c>
      <c r="T1001" s="28">
        <f t="shared" si="742"/>
        <v>0</v>
      </c>
      <c r="U1001" s="28">
        <f t="shared" si="742"/>
        <v>0</v>
      </c>
      <c r="V1001" s="28">
        <f t="shared" si="742"/>
        <v>0</v>
      </c>
      <c r="W1001" s="28">
        <f t="shared" si="742"/>
        <v>0</v>
      </c>
      <c r="X1001" s="28">
        <f t="shared" si="742"/>
        <v>0</v>
      </c>
      <c r="Y1001" s="28">
        <f t="shared" si="742"/>
        <v>0</v>
      </c>
      <c r="Z1001" s="28">
        <f t="shared" si="742"/>
        <v>0</v>
      </c>
      <c r="AA1001" s="28">
        <f t="shared" si="743"/>
        <v>0</v>
      </c>
      <c r="AB1001" s="28">
        <f t="shared" si="743"/>
        <v>0</v>
      </c>
    </row>
    <row r="1002" spans="1:28" ht="63" outlineLevel="5">
      <c r="A1002" s="2" t="s">
        <v>229</v>
      </c>
      <c r="B1002" s="23" t="s">
        <v>223</v>
      </c>
      <c r="C1002" s="23" t="s">
        <v>255</v>
      </c>
      <c r="D1002" s="23" t="s">
        <v>228</v>
      </c>
      <c r="E1002" s="23" t="s">
        <v>230</v>
      </c>
      <c r="F1002" s="23"/>
      <c r="G1002" s="24">
        <f>SUM(I1002:K1002)-H1002</f>
        <v>76621.820000000007</v>
      </c>
      <c r="H1002" s="24"/>
      <c r="I1002" s="35">
        <v>76621.820000000007</v>
      </c>
      <c r="J1002" s="8">
        <f>SUM(Q1002)</f>
        <v>0</v>
      </c>
      <c r="K1002" s="9">
        <f>SUM(S1002+U1002+W1002+Y1002+AA1002)</f>
        <v>0</v>
      </c>
      <c r="L1002" s="28">
        <f>SUM(N1002:P1002)-M1002</f>
        <v>76621.820000000007</v>
      </c>
      <c r="M1002" s="37"/>
      <c r="N1002" s="35">
        <v>76621.820000000007</v>
      </c>
      <c r="O1002" s="8">
        <f>SUM(R1002)</f>
        <v>0</v>
      </c>
      <c r="P1002" s="9">
        <f>SUM(T1002+V1002+X1002+Z1002+AB1002)</f>
        <v>0</v>
      </c>
      <c r="Q1002" s="9"/>
      <c r="R1002" s="9"/>
      <c r="S1002" s="9"/>
      <c r="T1002" s="9"/>
      <c r="U1002" s="9"/>
      <c r="V1002" s="9"/>
      <c r="W1002" s="9"/>
      <c r="X1002" s="9"/>
      <c r="Y1002" s="9"/>
      <c r="Z1002" s="9"/>
      <c r="AA1002" s="9"/>
      <c r="AB1002" s="9"/>
    </row>
    <row r="1003" spans="1:28" s="7" customFormat="1" ht="78.75" outlineLevel="2">
      <c r="A1003" s="6" t="s">
        <v>256</v>
      </c>
      <c r="B1003" s="48" t="s">
        <v>223</v>
      </c>
      <c r="C1003" s="48" t="s">
        <v>257</v>
      </c>
      <c r="D1003" s="48" t="s">
        <v>2</v>
      </c>
      <c r="E1003" s="48" t="s">
        <v>2</v>
      </c>
      <c r="F1003" s="48"/>
      <c r="G1003" s="49">
        <f t="shared" ref="G1003:I1004" si="744">SUM(G1004)</f>
        <v>33137.800000000003</v>
      </c>
      <c r="H1003" s="49">
        <f t="shared" si="744"/>
        <v>0</v>
      </c>
      <c r="I1003" s="50">
        <f t="shared" si="744"/>
        <v>33137.800000000003</v>
      </c>
      <c r="J1003" s="50">
        <f t="shared" ref="J1003:S1004" si="745">SUM(J1004)</f>
        <v>0</v>
      </c>
      <c r="K1003" s="50">
        <f t="shared" si="745"/>
        <v>0</v>
      </c>
      <c r="L1003" s="50">
        <f t="shared" si="745"/>
        <v>33137.800000000003</v>
      </c>
      <c r="M1003" s="50">
        <f t="shared" si="745"/>
        <v>0</v>
      </c>
      <c r="N1003" s="50">
        <f t="shared" si="745"/>
        <v>33137.800000000003</v>
      </c>
      <c r="O1003" s="51">
        <f t="shared" si="745"/>
        <v>0</v>
      </c>
      <c r="P1003" s="51">
        <f t="shared" si="745"/>
        <v>0</v>
      </c>
      <c r="Q1003" s="51">
        <f t="shared" si="745"/>
        <v>0</v>
      </c>
      <c r="R1003" s="51">
        <f t="shared" si="745"/>
        <v>0</v>
      </c>
      <c r="S1003" s="51">
        <f t="shared" si="745"/>
        <v>0</v>
      </c>
      <c r="T1003" s="51">
        <f t="shared" ref="T1003:AB1004" si="746">SUM(T1004)</f>
        <v>0</v>
      </c>
      <c r="U1003" s="51">
        <f t="shared" si="746"/>
        <v>0</v>
      </c>
      <c r="V1003" s="51">
        <f t="shared" si="746"/>
        <v>0</v>
      </c>
      <c r="W1003" s="51">
        <f t="shared" si="746"/>
        <v>0</v>
      </c>
      <c r="X1003" s="51">
        <f t="shared" si="746"/>
        <v>0</v>
      </c>
      <c r="Y1003" s="51">
        <f t="shared" si="746"/>
        <v>0</v>
      </c>
      <c r="Z1003" s="51">
        <f t="shared" si="746"/>
        <v>0</v>
      </c>
      <c r="AA1003" s="51">
        <f t="shared" si="746"/>
        <v>0</v>
      </c>
      <c r="AB1003" s="51">
        <f t="shared" si="746"/>
        <v>0</v>
      </c>
    </row>
    <row r="1004" spans="1:28" ht="63" outlineLevel="3">
      <c r="A1004" s="2" t="s">
        <v>225</v>
      </c>
      <c r="B1004" s="23" t="s">
        <v>223</v>
      </c>
      <c r="C1004" s="23" t="s">
        <v>257</v>
      </c>
      <c r="D1004" s="23" t="s">
        <v>226</v>
      </c>
      <c r="E1004" s="23" t="s">
        <v>2</v>
      </c>
      <c r="F1004" s="23"/>
      <c r="G1004" s="24">
        <f t="shared" si="744"/>
        <v>33137.800000000003</v>
      </c>
      <c r="H1004" s="24">
        <f t="shared" si="744"/>
        <v>0</v>
      </c>
      <c r="I1004" s="35">
        <f t="shared" si="744"/>
        <v>33137.800000000003</v>
      </c>
      <c r="J1004" s="35">
        <f t="shared" si="745"/>
        <v>0</v>
      </c>
      <c r="K1004" s="35">
        <f t="shared" si="745"/>
        <v>0</v>
      </c>
      <c r="L1004" s="35">
        <f t="shared" si="745"/>
        <v>33137.800000000003</v>
      </c>
      <c r="M1004" s="35">
        <f t="shared" si="745"/>
        <v>0</v>
      </c>
      <c r="N1004" s="35">
        <f t="shared" si="745"/>
        <v>33137.800000000003</v>
      </c>
      <c r="O1004" s="28">
        <f t="shared" si="745"/>
        <v>0</v>
      </c>
      <c r="P1004" s="28">
        <f t="shared" si="745"/>
        <v>0</v>
      </c>
      <c r="Q1004" s="28">
        <f t="shared" si="745"/>
        <v>0</v>
      </c>
      <c r="R1004" s="28">
        <f t="shared" si="745"/>
        <v>0</v>
      </c>
      <c r="S1004" s="28">
        <f t="shared" si="745"/>
        <v>0</v>
      </c>
      <c r="T1004" s="28">
        <f t="shared" si="746"/>
        <v>0</v>
      </c>
      <c r="U1004" s="28">
        <f t="shared" si="746"/>
        <v>0</v>
      </c>
      <c r="V1004" s="28">
        <f t="shared" si="746"/>
        <v>0</v>
      </c>
      <c r="W1004" s="28">
        <f t="shared" si="746"/>
        <v>0</v>
      </c>
      <c r="X1004" s="28">
        <f t="shared" si="746"/>
        <v>0</v>
      </c>
      <c r="Y1004" s="28">
        <f t="shared" si="746"/>
        <v>0</v>
      </c>
      <c r="Z1004" s="28">
        <f t="shared" si="746"/>
        <v>0</v>
      </c>
      <c r="AA1004" s="28">
        <f t="shared" si="746"/>
        <v>0</v>
      </c>
      <c r="AB1004" s="28">
        <f t="shared" si="746"/>
        <v>0</v>
      </c>
    </row>
    <row r="1005" spans="1:28" ht="63" outlineLevel="5">
      <c r="A1005" s="2" t="s">
        <v>229</v>
      </c>
      <c r="B1005" s="23" t="s">
        <v>223</v>
      </c>
      <c r="C1005" s="23" t="s">
        <v>257</v>
      </c>
      <c r="D1005" s="23" t="s">
        <v>228</v>
      </c>
      <c r="E1005" s="23" t="s">
        <v>230</v>
      </c>
      <c r="F1005" s="23"/>
      <c r="G1005" s="24">
        <f>SUM(I1005:K1005)-H1005</f>
        <v>33137.800000000003</v>
      </c>
      <c r="H1005" s="24"/>
      <c r="I1005" s="35">
        <v>33137.800000000003</v>
      </c>
      <c r="J1005" s="8">
        <f>SUM(Q1005)</f>
        <v>0</v>
      </c>
      <c r="K1005" s="9">
        <f>SUM(S1005+U1005+W1005+Y1005+AA1005)</f>
        <v>0</v>
      </c>
      <c r="L1005" s="28">
        <f>SUM(N1005:P1005)-M1005</f>
        <v>33137.800000000003</v>
      </c>
      <c r="M1005" s="37"/>
      <c r="N1005" s="36">
        <v>33137.800000000003</v>
      </c>
      <c r="O1005" s="8">
        <f>SUM(R1005)</f>
        <v>0</v>
      </c>
      <c r="P1005" s="9">
        <f>SUM(T1005+V1005+X1005+Z1005+AB1005)</f>
        <v>0</v>
      </c>
      <c r="Q1005" s="9"/>
      <c r="R1005" s="9"/>
      <c r="S1005" s="9"/>
      <c r="T1005" s="9"/>
      <c r="U1005" s="9"/>
      <c r="V1005" s="9"/>
      <c r="W1005" s="9"/>
      <c r="X1005" s="9"/>
      <c r="Y1005" s="9"/>
      <c r="Z1005" s="9"/>
      <c r="AA1005" s="9"/>
      <c r="AB1005" s="9"/>
    </row>
    <row r="1006" spans="1:28" s="7" customFormat="1" ht="31.5" outlineLevel="2">
      <c r="A1006" s="6" t="s">
        <v>214</v>
      </c>
      <c r="B1006" s="48" t="s">
        <v>223</v>
      </c>
      <c r="C1006" s="48" t="s">
        <v>215</v>
      </c>
      <c r="D1006" s="48" t="s">
        <v>2</v>
      </c>
      <c r="E1006" s="48" t="s">
        <v>2</v>
      </c>
      <c r="F1006" s="48"/>
      <c r="G1006" s="49">
        <f>SUM(G1007+G1016)</f>
        <v>3552162.2199999997</v>
      </c>
      <c r="H1006" s="49">
        <f>SUM(H1007+H1016)</f>
        <v>0</v>
      </c>
      <c r="I1006" s="50">
        <f>SUM(I1007+I1016)</f>
        <v>3552162.2199999997</v>
      </c>
      <c r="J1006" s="50">
        <f t="shared" ref="J1006:AB1006" si="747">SUM(J1007+J1016)</f>
        <v>0</v>
      </c>
      <c r="K1006" s="50">
        <f t="shared" si="747"/>
        <v>0</v>
      </c>
      <c r="L1006" s="50">
        <f t="shared" si="747"/>
        <v>3546466.84</v>
      </c>
      <c r="M1006" s="50">
        <f t="shared" si="747"/>
        <v>0</v>
      </c>
      <c r="N1006" s="50">
        <f t="shared" si="747"/>
        <v>3546466.84</v>
      </c>
      <c r="O1006" s="51">
        <f t="shared" si="747"/>
        <v>0</v>
      </c>
      <c r="P1006" s="51">
        <f t="shared" si="747"/>
        <v>0</v>
      </c>
      <c r="Q1006" s="51">
        <f t="shared" si="747"/>
        <v>0</v>
      </c>
      <c r="R1006" s="51">
        <f t="shared" si="747"/>
        <v>0</v>
      </c>
      <c r="S1006" s="51">
        <f t="shared" si="747"/>
        <v>0</v>
      </c>
      <c r="T1006" s="51">
        <f t="shared" si="747"/>
        <v>0</v>
      </c>
      <c r="U1006" s="51">
        <f t="shared" si="747"/>
        <v>0</v>
      </c>
      <c r="V1006" s="51">
        <f t="shared" si="747"/>
        <v>0</v>
      </c>
      <c r="W1006" s="51">
        <f t="shared" si="747"/>
        <v>0</v>
      </c>
      <c r="X1006" s="51">
        <f t="shared" si="747"/>
        <v>0</v>
      </c>
      <c r="Y1006" s="51">
        <f t="shared" si="747"/>
        <v>0</v>
      </c>
      <c r="Z1006" s="51">
        <f t="shared" si="747"/>
        <v>0</v>
      </c>
      <c r="AA1006" s="51">
        <f t="shared" si="747"/>
        <v>0</v>
      </c>
      <c r="AB1006" s="51">
        <f t="shared" si="747"/>
        <v>0</v>
      </c>
    </row>
    <row r="1007" spans="1:28" ht="47.25" outlineLevel="3">
      <c r="A1007" s="2" t="s">
        <v>25</v>
      </c>
      <c r="B1007" s="23" t="s">
        <v>223</v>
      </c>
      <c r="C1007" s="23" t="s">
        <v>215</v>
      </c>
      <c r="D1007" s="23" t="s">
        <v>26</v>
      </c>
      <c r="E1007" s="23" t="s">
        <v>2</v>
      </c>
      <c r="F1007" s="23"/>
      <c r="G1007" s="24">
        <f>SUM(G1008)</f>
        <v>2176675.7799999998</v>
      </c>
      <c r="H1007" s="24">
        <f>SUM(H1008)</f>
        <v>0</v>
      </c>
      <c r="I1007" s="35">
        <f>SUM(I1008)</f>
        <v>2176675.7799999998</v>
      </c>
      <c r="J1007" s="35">
        <f t="shared" ref="J1007:AB1007" si="748">SUM(J1008)</f>
        <v>0</v>
      </c>
      <c r="K1007" s="35">
        <f t="shared" si="748"/>
        <v>0</v>
      </c>
      <c r="L1007" s="35">
        <f t="shared" si="748"/>
        <v>2170980.4</v>
      </c>
      <c r="M1007" s="35">
        <f t="shared" si="748"/>
        <v>0</v>
      </c>
      <c r="N1007" s="35">
        <f t="shared" si="748"/>
        <v>2170980.4</v>
      </c>
      <c r="O1007" s="28">
        <f t="shared" si="748"/>
        <v>0</v>
      </c>
      <c r="P1007" s="28">
        <f t="shared" si="748"/>
        <v>0</v>
      </c>
      <c r="Q1007" s="28">
        <f t="shared" si="748"/>
        <v>0</v>
      </c>
      <c r="R1007" s="28">
        <f t="shared" si="748"/>
        <v>0</v>
      </c>
      <c r="S1007" s="28">
        <f t="shared" si="748"/>
        <v>0</v>
      </c>
      <c r="T1007" s="28">
        <f t="shared" si="748"/>
        <v>0</v>
      </c>
      <c r="U1007" s="28">
        <f t="shared" si="748"/>
        <v>0</v>
      </c>
      <c r="V1007" s="28">
        <f t="shared" si="748"/>
        <v>0</v>
      </c>
      <c r="W1007" s="28">
        <f t="shared" si="748"/>
        <v>0</v>
      </c>
      <c r="X1007" s="28">
        <f t="shared" si="748"/>
        <v>0</v>
      </c>
      <c r="Y1007" s="28">
        <f t="shared" si="748"/>
        <v>0</v>
      </c>
      <c r="Z1007" s="28">
        <f t="shared" si="748"/>
        <v>0</v>
      </c>
      <c r="AA1007" s="28">
        <f t="shared" si="748"/>
        <v>0</v>
      </c>
      <c r="AB1007" s="28">
        <f t="shared" si="748"/>
        <v>0</v>
      </c>
    </row>
    <row r="1008" spans="1:28" ht="31.5" outlineLevel="4">
      <c r="A1008" s="2" t="s">
        <v>27</v>
      </c>
      <c r="B1008" s="23" t="s">
        <v>223</v>
      </c>
      <c r="C1008" s="23" t="s">
        <v>215</v>
      </c>
      <c r="D1008" s="23" t="s">
        <v>28</v>
      </c>
      <c r="E1008" s="23" t="s">
        <v>2</v>
      </c>
      <c r="F1008" s="23"/>
      <c r="G1008" s="24">
        <f>SUM(G1009:G1015)</f>
        <v>2176675.7799999998</v>
      </c>
      <c r="H1008" s="24">
        <f>SUM(H1009:H1015)</f>
        <v>0</v>
      </c>
      <c r="I1008" s="35">
        <f>SUM(I1009:I1015)</f>
        <v>2176675.7799999998</v>
      </c>
      <c r="J1008" s="35">
        <f t="shared" ref="J1008:AB1008" si="749">SUM(J1009:J1015)</f>
        <v>0</v>
      </c>
      <c r="K1008" s="35">
        <f t="shared" si="749"/>
        <v>0</v>
      </c>
      <c r="L1008" s="35">
        <f t="shared" si="749"/>
        <v>2170980.4</v>
      </c>
      <c r="M1008" s="35">
        <f t="shared" si="749"/>
        <v>0</v>
      </c>
      <c r="N1008" s="35">
        <f t="shared" si="749"/>
        <v>2170980.4</v>
      </c>
      <c r="O1008" s="28">
        <f t="shared" si="749"/>
        <v>0</v>
      </c>
      <c r="P1008" s="28">
        <f t="shared" si="749"/>
        <v>0</v>
      </c>
      <c r="Q1008" s="28">
        <f t="shared" si="749"/>
        <v>0</v>
      </c>
      <c r="R1008" s="28">
        <f t="shared" si="749"/>
        <v>0</v>
      </c>
      <c r="S1008" s="28">
        <f t="shared" si="749"/>
        <v>0</v>
      </c>
      <c r="T1008" s="28">
        <f t="shared" si="749"/>
        <v>0</v>
      </c>
      <c r="U1008" s="28">
        <f t="shared" si="749"/>
        <v>0</v>
      </c>
      <c r="V1008" s="28">
        <f t="shared" si="749"/>
        <v>0</v>
      </c>
      <c r="W1008" s="28">
        <f t="shared" si="749"/>
        <v>0</v>
      </c>
      <c r="X1008" s="28">
        <f t="shared" si="749"/>
        <v>0</v>
      </c>
      <c r="Y1008" s="28">
        <f t="shared" si="749"/>
        <v>0</v>
      </c>
      <c r="Z1008" s="28">
        <f t="shared" si="749"/>
        <v>0</v>
      </c>
      <c r="AA1008" s="28">
        <f t="shared" si="749"/>
        <v>0</v>
      </c>
      <c r="AB1008" s="28">
        <f t="shared" si="749"/>
        <v>0</v>
      </c>
    </row>
    <row r="1009" spans="1:28" outlineLevel="5">
      <c r="A1009" s="2" t="s">
        <v>155</v>
      </c>
      <c r="B1009" s="23" t="s">
        <v>223</v>
      </c>
      <c r="C1009" s="23" t="s">
        <v>215</v>
      </c>
      <c r="D1009" s="23" t="s">
        <v>28</v>
      </c>
      <c r="E1009" s="23" t="s">
        <v>156</v>
      </c>
      <c r="F1009" s="23"/>
      <c r="G1009" s="24">
        <f t="shared" ref="G1009:G1015" si="750">SUM(I1009:K1009)-H1009</f>
        <v>1335900</v>
      </c>
      <c r="H1009" s="24"/>
      <c r="I1009" s="35">
        <v>1335900</v>
      </c>
      <c r="J1009" s="8">
        <f t="shared" ref="J1009:J1015" si="751">SUM(Q1009)</f>
        <v>0</v>
      </c>
      <c r="K1009" s="9">
        <f t="shared" ref="K1009:K1015" si="752">SUM(S1009+U1009+W1009+Y1009+AA1009)</f>
        <v>0</v>
      </c>
      <c r="L1009" s="28">
        <f t="shared" ref="L1009:L1015" si="753">SUM(N1009:P1009)-M1009</f>
        <v>1335900</v>
      </c>
      <c r="M1009" s="37"/>
      <c r="N1009" s="36">
        <v>1335900</v>
      </c>
      <c r="O1009" s="8">
        <f t="shared" ref="O1009:O1015" si="754">SUM(R1009)</f>
        <v>0</v>
      </c>
      <c r="P1009" s="9">
        <f t="shared" ref="P1009:P1015" si="755">SUM(T1009+V1009+X1009+Z1009+AB1009)</f>
        <v>0</v>
      </c>
      <c r="Q1009" s="9"/>
      <c r="R1009" s="9"/>
      <c r="S1009" s="9"/>
      <c r="T1009" s="9"/>
      <c r="U1009" s="9"/>
      <c r="V1009" s="9"/>
      <c r="W1009" s="9"/>
      <c r="X1009" s="9"/>
      <c r="Y1009" s="9"/>
      <c r="Z1009" s="9"/>
      <c r="AA1009" s="9"/>
      <c r="AB1009" s="9"/>
    </row>
    <row r="1010" spans="1:28" ht="31.5" outlineLevel="5">
      <c r="A1010" s="2" t="s">
        <v>71</v>
      </c>
      <c r="B1010" s="23" t="s">
        <v>223</v>
      </c>
      <c r="C1010" s="23" t="s">
        <v>215</v>
      </c>
      <c r="D1010" s="23" t="s">
        <v>28</v>
      </c>
      <c r="E1010" s="23" t="s">
        <v>72</v>
      </c>
      <c r="F1010" s="23"/>
      <c r="G1010" s="24">
        <f t="shared" si="750"/>
        <v>76617</v>
      </c>
      <c r="H1010" s="24"/>
      <c r="I1010" s="35">
        <v>76617</v>
      </c>
      <c r="J1010" s="8">
        <f t="shared" si="751"/>
        <v>0</v>
      </c>
      <c r="K1010" s="9">
        <f t="shared" si="752"/>
        <v>0</v>
      </c>
      <c r="L1010" s="28">
        <f t="shared" si="753"/>
        <v>75249</v>
      </c>
      <c r="M1010" s="37"/>
      <c r="N1010" s="36">
        <v>75249</v>
      </c>
      <c r="O1010" s="8">
        <f t="shared" si="754"/>
        <v>0</v>
      </c>
      <c r="P1010" s="9">
        <f t="shared" si="755"/>
        <v>0</v>
      </c>
      <c r="Q1010" s="9"/>
      <c r="R1010" s="9"/>
      <c r="S1010" s="9"/>
      <c r="T1010" s="9"/>
      <c r="U1010" s="9"/>
      <c r="V1010" s="9"/>
      <c r="W1010" s="9"/>
      <c r="X1010" s="9"/>
      <c r="Y1010" s="9"/>
      <c r="Z1010" s="9"/>
      <c r="AA1010" s="9"/>
      <c r="AB1010" s="9"/>
    </row>
    <row r="1011" spans="1:28" outlineLevel="5">
      <c r="A1011" s="2" t="s">
        <v>37</v>
      </c>
      <c r="B1011" s="23" t="s">
        <v>223</v>
      </c>
      <c r="C1011" s="23" t="s">
        <v>215</v>
      </c>
      <c r="D1011" s="23" t="s">
        <v>28</v>
      </c>
      <c r="E1011" s="23" t="s">
        <v>38</v>
      </c>
      <c r="F1011" s="23"/>
      <c r="G1011" s="24">
        <f t="shared" si="750"/>
        <v>42000</v>
      </c>
      <c r="H1011" s="24"/>
      <c r="I1011" s="35">
        <v>42000</v>
      </c>
      <c r="J1011" s="8">
        <f t="shared" si="751"/>
        <v>0</v>
      </c>
      <c r="K1011" s="9">
        <f t="shared" si="752"/>
        <v>0</v>
      </c>
      <c r="L1011" s="28">
        <f t="shared" si="753"/>
        <v>37990</v>
      </c>
      <c r="M1011" s="37"/>
      <c r="N1011" s="36">
        <v>37990</v>
      </c>
      <c r="O1011" s="8">
        <f t="shared" si="754"/>
        <v>0</v>
      </c>
      <c r="P1011" s="9">
        <f t="shared" si="755"/>
        <v>0</v>
      </c>
      <c r="Q1011" s="9"/>
      <c r="R1011" s="9"/>
      <c r="S1011" s="9"/>
      <c r="T1011" s="9"/>
      <c r="U1011" s="9"/>
      <c r="V1011" s="9"/>
      <c r="W1011" s="9"/>
      <c r="X1011" s="9"/>
      <c r="Y1011" s="9"/>
      <c r="Z1011" s="9"/>
      <c r="AA1011" s="9"/>
      <c r="AB1011" s="9"/>
    </row>
    <row r="1012" spans="1:28" outlineLevel="5">
      <c r="A1012" s="2" t="s">
        <v>39</v>
      </c>
      <c r="B1012" s="23" t="s">
        <v>223</v>
      </c>
      <c r="C1012" s="23" t="s">
        <v>215</v>
      </c>
      <c r="D1012" s="23" t="s">
        <v>28</v>
      </c>
      <c r="E1012" s="23" t="s">
        <v>40</v>
      </c>
      <c r="F1012" s="23"/>
      <c r="G1012" s="24">
        <f t="shared" si="750"/>
        <v>3739.96</v>
      </c>
      <c r="H1012" s="24"/>
      <c r="I1012" s="35">
        <v>3739.96</v>
      </c>
      <c r="J1012" s="8">
        <f t="shared" si="751"/>
        <v>0</v>
      </c>
      <c r="K1012" s="9">
        <f t="shared" si="752"/>
        <v>0</v>
      </c>
      <c r="L1012" s="28">
        <f t="shared" si="753"/>
        <v>3739.96</v>
      </c>
      <c r="M1012" s="37"/>
      <c r="N1012" s="36">
        <v>3739.96</v>
      </c>
      <c r="O1012" s="8">
        <f t="shared" si="754"/>
        <v>0</v>
      </c>
      <c r="P1012" s="9">
        <f t="shared" si="755"/>
        <v>0</v>
      </c>
      <c r="Q1012" s="9"/>
      <c r="R1012" s="9"/>
      <c r="S1012" s="9"/>
      <c r="T1012" s="9"/>
      <c r="U1012" s="9"/>
      <c r="V1012" s="9"/>
      <c r="W1012" s="9"/>
      <c r="X1012" s="9"/>
      <c r="Y1012" s="9"/>
      <c r="Z1012" s="9"/>
      <c r="AA1012" s="9"/>
      <c r="AB1012" s="9"/>
    </row>
    <row r="1013" spans="1:28" ht="31.5" outlineLevel="5">
      <c r="A1013" s="2" t="s">
        <v>55</v>
      </c>
      <c r="B1013" s="23" t="s">
        <v>223</v>
      </c>
      <c r="C1013" s="23" t="s">
        <v>215</v>
      </c>
      <c r="D1013" s="23" t="s">
        <v>28</v>
      </c>
      <c r="E1013" s="23">
        <v>310</v>
      </c>
      <c r="F1013" s="23"/>
      <c r="G1013" s="24">
        <f t="shared" ref="G1013" si="756">SUM(I1013:K1013)-H1013</f>
        <v>34000</v>
      </c>
      <c r="H1013" s="24"/>
      <c r="I1013" s="35">
        <v>34000</v>
      </c>
      <c r="J1013" s="8">
        <f t="shared" ref="J1013" si="757">SUM(Q1013)</f>
        <v>0</v>
      </c>
      <c r="K1013" s="9">
        <f t="shared" ref="K1013" si="758">SUM(S1013+U1013+W1013+Y1013+AA1013)</f>
        <v>0</v>
      </c>
      <c r="L1013" s="28">
        <f t="shared" ref="L1013" si="759">SUM(N1013:P1013)-M1013</f>
        <v>34000</v>
      </c>
      <c r="M1013" s="37"/>
      <c r="N1013" s="36">
        <v>34000</v>
      </c>
      <c r="O1013" s="8">
        <f t="shared" ref="O1013" si="760">SUM(R1013)</f>
        <v>0</v>
      </c>
      <c r="P1013" s="9">
        <f t="shared" ref="P1013" si="761">SUM(T1013+V1013+X1013+Z1013+AB1013)</f>
        <v>0</v>
      </c>
      <c r="Q1013" s="9"/>
      <c r="R1013" s="9"/>
      <c r="S1013" s="9"/>
      <c r="T1013" s="9"/>
      <c r="U1013" s="9"/>
      <c r="V1013" s="9"/>
      <c r="W1013" s="9"/>
      <c r="X1013" s="9"/>
      <c r="Y1013" s="9"/>
      <c r="Z1013" s="9"/>
      <c r="AA1013" s="9"/>
      <c r="AB1013" s="9"/>
    </row>
    <row r="1014" spans="1:28" ht="31.5" outlineLevel="5">
      <c r="A1014" s="2" t="s">
        <v>91</v>
      </c>
      <c r="B1014" s="23" t="s">
        <v>223</v>
      </c>
      <c r="C1014" s="23" t="s">
        <v>215</v>
      </c>
      <c r="D1014" s="23" t="s">
        <v>28</v>
      </c>
      <c r="E1014" s="23" t="s">
        <v>92</v>
      </c>
      <c r="F1014" s="23"/>
      <c r="G1014" s="24">
        <f t="shared" si="750"/>
        <v>631544</v>
      </c>
      <c r="H1014" s="24"/>
      <c r="I1014" s="35">
        <v>631544</v>
      </c>
      <c r="J1014" s="8">
        <f t="shared" si="751"/>
        <v>0</v>
      </c>
      <c r="K1014" s="9">
        <f t="shared" si="752"/>
        <v>0</v>
      </c>
      <c r="L1014" s="28">
        <f t="shared" si="753"/>
        <v>631544</v>
      </c>
      <c r="M1014" s="37"/>
      <c r="N1014" s="36">
        <v>631544</v>
      </c>
      <c r="O1014" s="8">
        <f t="shared" si="754"/>
        <v>0</v>
      </c>
      <c r="P1014" s="9">
        <f t="shared" si="755"/>
        <v>0</v>
      </c>
      <c r="Q1014" s="9"/>
      <c r="R1014" s="9"/>
      <c r="S1014" s="9"/>
      <c r="T1014" s="9"/>
      <c r="U1014" s="9"/>
      <c r="V1014" s="9"/>
      <c r="W1014" s="9"/>
      <c r="X1014" s="9"/>
      <c r="Y1014" s="9"/>
      <c r="Z1014" s="9"/>
      <c r="AA1014" s="9"/>
      <c r="AB1014" s="9"/>
    </row>
    <row r="1015" spans="1:28" ht="47.25" outlineLevel="5">
      <c r="A1015" s="2" t="s">
        <v>31</v>
      </c>
      <c r="B1015" s="23" t="s">
        <v>223</v>
      </c>
      <c r="C1015" s="23" t="s">
        <v>215</v>
      </c>
      <c r="D1015" s="23" t="s">
        <v>28</v>
      </c>
      <c r="E1015" s="23" t="s">
        <v>32</v>
      </c>
      <c r="F1015" s="23"/>
      <c r="G1015" s="24">
        <f t="shared" si="750"/>
        <v>52874.82</v>
      </c>
      <c r="H1015" s="24"/>
      <c r="I1015" s="35">
        <v>52874.82</v>
      </c>
      <c r="J1015" s="8">
        <f t="shared" si="751"/>
        <v>0</v>
      </c>
      <c r="K1015" s="9">
        <f t="shared" si="752"/>
        <v>0</v>
      </c>
      <c r="L1015" s="28">
        <f t="shared" si="753"/>
        <v>52557.440000000002</v>
      </c>
      <c r="M1015" s="37"/>
      <c r="N1015" s="36">
        <v>52557.440000000002</v>
      </c>
      <c r="O1015" s="8">
        <f t="shared" si="754"/>
        <v>0</v>
      </c>
      <c r="P1015" s="9">
        <f t="shared" si="755"/>
        <v>0</v>
      </c>
      <c r="Q1015" s="9"/>
      <c r="R1015" s="9"/>
      <c r="S1015" s="9"/>
      <c r="T1015" s="9"/>
      <c r="U1015" s="9"/>
      <c r="V1015" s="9"/>
      <c r="W1015" s="9"/>
      <c r="X1015" s="9"/>
      <c r="Y1015" s="9"/>
      <c r="Z1015" s="9"/>
      <c r="AA1015" s="9"/>
      <c r="AB1015" s="9"/>
    </row>
    <row r="1016" spans="1:28" ht="63" outlineLevel="3">
      <c r="A1016" s="2" t="s">
        <v>225</v>
      </c>
      <c r="B1016" s="23" t="s">
        <v>223</v>
      </c>
      <c r="C1016" s="23" t="s">
        <v>215</v>
      </c>
      <c r="D1016" s="23" t="s">
        <v>226</v>
      </c>
      <c r="E1016" s="23" t="s">
        <v>2</v>
      </c>
      <c r="F1016" s="23"/>
      <c r="G1016" s="24">
        <f t="shared" ref="G1016:I1017" si="762">SUM(G1017)</f>
        <v>1375486.44</v>
      </c>
      <c r="H1016" s="24">
        <f t="shared" si="762"/>
        <v>0</v>
      </c>
      <c r="I1016" s="35">
        <f t="shared" si="762"/>
        <v>1375486.44</v>
      </c>
      <c r="J1016" s="35">
        <f t="shared" ref="J1016:S1017" si="763">SUM(J1017)</f>
        <v>0</v>
      </c>
      <c r="K1016" s="35">
        <f t="shared" si="763"/>
        <v>0</v>
      </c>
      <c r="L1016" s="35">
        <f t="shared" si="763"/>
        <v>1375486.44</v>
      </c>
      <c r="M1016" s="35">
        <f t="shared" si="763"/>
        <v>0</v>
      </c>
      <c r="N1016" s="35">
        <f t="shared" si="763"/>
        <v>1375486.44</v>
      </c>
      <c r="O1016" s="28">
        <f t="shared" si="763"/>
        <v>0</v>
      </c>
      <c r="P1016" s="28">
        <f t="shared" si="763"/>
        <v>0</v>
      </c>
      <c r="Q1016" s="28">
        <f t="shared" si="763"/>
        <v>0</v>
      </c>
      <c r="R1016" s="28">
        <f t="shared" si="763"/>
        <v>0</v>
      </c>
      <c r="S1016" s="28">
        <f t="shared" si="763"/>
        <v>0</v>
      </c>
      <c r="T1016" s="28">
        <f t="shared" ref="T1016:AB1017" si="764">SUM(T1017)</f>
        <v>0</v>
      </c>
      <c r="U1016" s="28">
        <f t="shared" si="764"/>
        <v>0</v>
      </c>
      <c r="V1016" s="28">
        <f t="shared" si="764"/>
        <v>0</v>
      </c>
      <c r="W1016" s="28">
        <f t="shared" si="764"/>
        <v>0</v>
      </c>
      <c r="X1016" s="28">
        <f t="shared" si="764"/>
        <v>0</v>
      </c>
      <c r="Y1016" s="28">
        <f t="shared" si="764"/>
        <v>0</v>
      </c>
      <c r="Z1016" s="28">
        <f t="shared" si="764"/>
        <v>0</v>
      </c>
      <c r="AA1016" s="28">
        <f t="shared" si="764"/>
        <v>0</v>
      </c>
      <c r="AB1016" s="28">
        <f t="shared" si="764"/>
        <v>0</v>
      </c>
    </row>
    <row r="1017" spans="1:28" ht="31.5" outlineLevel="4">
      <c r="A1017" s="2" t="s">
        <v>227</v>
      </c>
      <c r="B1017" s="23" t="s">
        <v>223</v>
      </c>
      <c r="C1017" s="23" t="s">
        <v>215</v>
      </c>
      <c r="D1017" s="23" t="s">
        <v>228</v>
      </c>
      <c r="E1017" s="23" t="s">
        <v>2</v>
      </c>
      <c r="F1017" s="23"/>
      <c r="G1017" s="24">
        <f t="shared" si="762"/>
        <v>1375486.44</v>
      </c>
      <c r="H1017" s="24">
        <f t="shared" si="762"/>
        <v>0</v>
      </c>
      <c r="I1017" s="35">
        <f t="shared" si="762"/>
        <v>1375486.44</v>
      </c>
      <c r="J1017" s="35">
        <f t="shared" si="763"/>
        <v>0</v>
      </c>
      <c r="K1017" s="35">
        <f t="shared" si="763"/>
        <v>0</v>
      </c>
      <c r="L1017" s="35">
        <f t="shared" si="763"/>
        <v>1375486.44</v>
      </c>
      <c r="M1017" s="35">
        <f t="shared" si="763"/>
        <v>0</v>
      </c>
      <c r="N1017" s="35">
        <f t="shared" si="763"/>
        <v>1375486.44</v>
      </c>
      <c r="O1017" s="28">
        <f t="shared" si="763"/>
        <v>0</v>
      </c>
      <c r="P1017" s="28">
        <f t="shared" si="763"/>
        <v>0</v>
      </c>
      <c r="Q1017" s="28">
        <f t="shared" si="763"/>
        <v>0</v>
      </c>
      <c r="R1017" s="28">
        <f t="shared" si="763"/>
        <v>0</v>
      </c>
      <c r="S1017" s="28">
        <f t="shared" si="763"/>
        <v>0</v>
      </c>
      <c r="T1017" s="28">
        <f t="shared" si="764"/>
        <v>0</v>
      </c>
      <c r="U1017" s="28">
        <f t="shared" si="764"/>
        <v>0</v>
      </c>
      <c r="V1017" s="28">
        <f t="shared" si="764"/>
        <v>0</v>
      </c>
      <c r="W1017" s="28">
        <f t="shared" si="764"/>
        <v>0</v>
      </c>
      <c r="X1017" s="28">
        <f t="shared" si="764"/>
        <v>0</v>
      </c>
      <c r="Y1017" s="28">
        <f t="shared" si="764"/>
        <v>0</v>
      </c>
      <c r="Z1017" s="28">
        <f t="shared" si="764"/>
        <v>0</v>
      </c>
      <c r="AA1017" s="28">
        <f t="shared" si="764"/>
        <v>0</v>
      </c>
      <c r="AB1017" s="28">
        <f t="shared" si="764"/>
        <v>0</v>
      </c>
    </row>
    <row r="1018" spans="1:28" ht="63" outlineLevel="5">
      <c r="A1018" s="2" t="s">
        <v>229</v>
      </c>
      <c r="B1018" s="23" t="s">
        <v>223</v>
      </c>
      <c r="C1018" s="23" t="s">
        <v>215</v>
      </c>
      <c r="D1018" s="23" t="s">
        <v>228</v>
      </c>
      <c r="E1018" s="23" t="s">
        <v>230</v>
      </c>
      <c r="F1018" s="23"/>
      <c r="G1018" s="24">
        <f>SUM(I1018:K1018)-H1018</f>
        <v>1375486.44</v>
      </c>
      <c r="H1018" s="24"/>
      <c r="I1018" s="35">
        <v>1375486.44</v>
      </c>
      <c r="J1018" s="8">
        <f>SUM(Q1018)</f>
        <v>0</v>
      </c>
      <c r="K1018" s="9">
        <f>SUM(S1018+U1018+W1018+Y1018+AA1018)</f>
        <v>0</v>
      </c>
      <c r="L1018" s="28">
        <f>SUM(N1018:P1018)-M1018</f>
        <v>1375486.44</v>
      </c>
      <c r="M1018" s="37"/>
      <c r="N1018" s="35">
        <v>1375486.44</v>
      </c>
      <c r="O1018" s="8">
        <f>SUM(R1018)</f>
        <v>0</v>
      </c>
      <c r="P1018" s="9">
        <f>SUM(T1018+V1018+X1018+Z1018+AB1018)</f>
        <v>0</v>
      </c>
      <c r="Q1018" s="9"/>
      <c r="R1018" s="9"/>
      <c r="S1018" s="9"/>
      <c r="T1018" s="9"/>
      <c r="U1018" s="9"/>
      <c r="V1018" s="9"/>
      <c r="W1018" s="9"/>
      <c r="X1018" s="9"/>
      <c r="Y1018" s="9"/>
      <c r="Z1018" s="9"/>
      <c r="AA1018" s="9"/>
      <c r="AB1018" s="9"/>
    </row>
    <row r="1019" spans="1:28" s="7" customFormat="1" ht="31.5" outlineLevel="2">
      <c r="A1019" s="6" t="s">
        <v>216</v>
      </c>
      <c r="B1019" s="48" t="s">
        <v>223</v>
      </c>
      <c r="C1019" s="48" t="s">
        <v>217</v>
      </c>
      <c r="D1019" s="48" t="s">
        <v>2</v>
      </c>
      <c r="E1019" s="48" t="s">
        <v>2</v>
      </c>
      <c r="F1019" s="48"/>
      <c r="G1019" s="49">
        <f>SUM(G1020+G1023)</f>
        <v>50000</v>
      </c>
      <c r="H1019" s="49">
        <f t="shared" ref="H1019:AB1019" si="765">SUM(H1020+H1023)</f>
        <v>0</v>
      </c>
      <c r="I1019" s="49">
        <f t="shared" si="765"/>
        <v>50000</v>
      </c>
      <c r="J1019" s="49">
        <f t="shared" si="765"/>
        <v>0</v>
      </c>
      <c r="K1019" s="49">
        <f t="shared" si="765"/>
        <v>0</v>
      </c>
      <c r="L1019" s="49">
        <f t="shared" si="765"/>
        <v>50000</v>
      </c>
      <c r="M1019" s="49">
        <f t="shared" si="765"/>
        <v>0</v>
      </c>
      <c r="N1019" s="49">
        <f t="shared" si="765"/>
        <v>50000</v>
      </c>
      <c r="O1019" s="49">
        <f t="shared" si="765"/>
        <v>0</v>
      </c>
      <c r="P1019" s="49">
        <f t="shared" si="765"/>
        <v>0</v>
      </c>
      <c r="Q1019" s="49">
        <f t="shared" si="765"/>
        <v>0</v>
      </c>
      <c r="R1019" s="49">
        <f t="shared" si="765"/>
        <v>0</v>
      </c>
      <c r="S1019" s="49">
        <f t="shared" si="765"/>
        <v>0</v>
      </c>
      <c r="T1019" s="49">
        <f t="shared" si="765"/>
        <v>0</v>
      </c>
      <c r="U1019" s="49">
        <f t="shared" si="765"/>
        <v>0</v>
      </c>
      <c r="V1019" s="49">
        <f t="shared" si="765"/>
        <v>0</v>
      </c>
      <c r="W1019" s="49">
        <f t="shared" si="765"/>
        <v>0</v>
      </c>
      <c r="X1019" s="49">
        <f t="shared" si="765"/>
        <v>0</v>
      </c>
      <c r="Y1019" s="49">
        <f t="shared" si="765"/>
        <v>0</v>
      </c>
      <c r="Z1019" s="49">
        <f t="shared" si="765"/>
        <v>0</v>
      </c>
      <c r="AA1019" s="49">
        <f t="shared" si="765"/>
        <v>0</v>
      </c>
      <c r="AB1019" s="49">
        <f t="shared" si="765"/>
        <v>0</v>
      </c>
    </row>
    <row r="1020" spans="1:28" ht="47.25" outlineLevel="3">
      <c r="A1020" s="2" t="s">
        <v>25</v>
      </c>
      <c r="B1020" s="23" t="s">
        <v>223</v>
      </c>
      <c r="C1020" s="23" t="s">
        <v>217</v>
      </c>
      <c r="D1020" s="23" t="s">
        <v>26</v>
      </c>
      <c r="E1020" s="23" t="s">
        <v>2</v>
      </c>
      <c r="F1020" s="23"/>
      <c r="G1020" s="24">
        <f t="shared" ref="G1020:I1021" si="766">SUM(G1021)</f>
        <v>600</v>
      </c>
      <c r="H1020" s="24">
        <f t="shared" si="766"/>
        <v>0</v>
      </c>
      <c r="I1020" s="35">
        <f t="shared" si="766"/>
        <v>600</v>
      </c>
      <c r="J1020" s="35">
        <f t="shared" ref="J1020:AB1021" si="767">SUM(J1021)</f>
        <v>0</v>
      </c>
      <c r="K1020" s="35">
        <f t="shared" si="767"/>
        <v>0</v>
      </c>
      <c r="L1020" s="35">
        <f t="shared" si="767"/>
        <v>600</v>
      </c>
      <c r="M1020" s="35">
        <f t="shared" si="767"/>
        <v>0</v>
      </c>
      <c r="N1020" s="35">
        <f t="shared" si="767"/>
        <v>600</v>
      </c>
      <c r="O1020" s="28">
        <f t="shared" si="767"/>
        <v>0</v>
      </c>
      <c r="P1020" s="28">
        <f t="shared" si="767"/>
        <v>0</v>
      </c>
      <c r="Q1020" s="28">
        <f t="shared" si="767"/>
        <v>0</v>
      </c>
      <c r="R1020" s="28">
        <f t="shared" si="767"/>
        <v>0</v>
      </c>
      <c r="S1020" s="28">
        <f t="shared" si="767"/>
        <v>0</v>
      </c>
      <c r="T1020" s="28">
        <f t="shared" si="767"/>
        <v>0</v>
      </c>
      <c r="U1020" s="28">
        <f t="shared" si="767"/>
        <v>0</v>
      </c>
      <c r="V1020" s="28">
        <f t="shared" si="767"/>
        <v>0</v>
      </c>
      <c r="W1020" s="28">
        <f t="shared" si="767"/>
        <v>0</v>
      </c>
      <c r="X1020" s="28">
        <f t="shared" si="767"/>
        <v>0</v>
      </c>
      <c r="Y1020" s="28">
        <f t="shared" si="767"/>
        <v>0</v>
      </c>
      <c r="Z1020" s="28">
        <f t="shared" si="767"/>
        <v>0</v>
      </c>
      <c r="AA1020" s="28">
        <f t="shared" si="767"/>
        <v>0</v>
      </c>
      <c r="AB1020" s="28">
        <f t="shared" si="767"/>
        <v>0</v>
      </c>
    </row>
    <row r="1021" spans="1:28" ht="31.5" outlineLevel="4">
      <c r="A1021" s="2" t="s">
        <v>27</v>
      </c>
      <c r="B1021" s="23" t="s">
        <v>223</v>
      </c>
      <c r="C1021" s="23" t="s">
        <v>217</v>
      </c>
      <c r="D1021" s="23" t="s">
        <v>28</v>
      </c>
      <c r="E1021" s="23" t="s">
        <v>2</v>
      </c>
      <c r="F1021" s="23"/>
      <c r="G1021" s="24">
        <f t="shared" si="766"/>
        <v>600</v>
      </c>
      <c r="H1021" s="24">
        <f t="shared" si="766"/>
        <v>0</v>
      </c>
      <c r="I1021" s="35">
        <f t="shared" si="766"/>
        <v>600</v>
      </c>
      <c r="J1021" s="35">
        <f t="shared" si="767"/>
        <v>0</v>
      </c>
      <c r="K1021" s="35">
        <f t="shared" si="767"/>
        <v>0</v>
      </c>
      <c r="L1021" s="35">
        <f t="shared" si="767"/>
        <v>600</v>
      </c>
      <c r="M1021" s="35">
        <f t="shared" si="767"/>
        <v>0</v>
      </c>
      <c r="N1021" s="35">
        <f t="shared" si="767"/>
        <v>600</v>
      </c>
      <c r="O1021" s="28">
        <f t="shared" si="767"/>
        <v>0</v>
      </c>
      <c r="P1021" s="28">
        <f t="shared" si="767"/>
        <v>0</v>
      </c>
      <c r="Q1021" s="28">
        <f t="shared" si="767"/>
        <v>0</v>
      </c>
      <c r="R1021" s="28">
        <f t="shared" si="767"/>
        <v>0</v>
      </c>
      <c r="S1021" s="28">
        <f t="shared" si="767"/>
        <v>0</v>
      </c>
      <c r="T1021" s="28">
        <f t="shared" si="767"/>
        <v>0</v>
      </c>
      <c r="U1021" s="28">
        <f t="shared" si="767"/>
        <v>0</v>
      </c>
      <c r="V1021" s="28">
        <f t="shared" si="767"/>
        <v>0</v>
      </c>
      <c r="W1021" s="28">
        <f t="shared" si="767"/>
        <v>0</v>
      </c>
      <c r="X1021" s="28">
        <f t="shared" si="767"/>
        <v>0</v>
      </c>
      <c r="Y1021" s="28">
        <f t="shared" si="767"/>
        <v>0</v>
      </c>
      <c r="Z1021" s="28">
        <f t="shared" si="767"/>
        <v>0</v>
      </c>
      <c r="AA1021" s="28">
        <f t="shared" si="767"/>
        <v>0</v>
      </c>
      <c r="AB1021" s="28">
        <f t="shared" si="767"/>
        <v>0</v>
      </c>
    </row>
    <row r="1022" spans="1:28" outlineLevel="5">
      <c r="A1022" s="2" t="s">
        <v>37</v>
      </c>
      <c r="B1022" s="23" t="s">
        <v>223</v>
      </c>
      <c r="C1022" s="23" t="s">
        <v>217</v>
      </c>
      <c r="D1022" s="23" t="s">
        <v>28</v>
      </c>
      <c r="E1022" s="23" t="s">
        <v>38</v>
      </c>
      <c r="F1022" s="23"/>
      <c r="G1022" s="24">
        <f>SUM(I1022:K1022)-H1022</f>
        <v>600</v>
      </c>
      <c r="H1022" s="24"/>
      <c r="I1022" s="25">
        <v>600</v>
      </c>
      <c r="J1022" s="10">
        <f>SUM(Q1022)</f>
        <v>0</v>
      </c>
      <c r="K1022" s="11">
        <f>SUM(S1022+U1022+W1022+Y1022+AA1022)</f>
        <v>0</v>
      </c>
      <c r="L1022" s="26">
        <f>SUM(N1022:P1022)-M1022</f>
        <v>600</v>
      </c>
      <c r="M1022" s="55"/>
      <c r="N1022" s="54">
        <v>600</v>
      </c>
      <c r="O1022" s="10">
        <f>SUM(R1022)</f>
        <v>0</v>
      </c>
      <c r="P1022" s="9">
        <f>SUM(T1022+V1022+X1022+Z1022+AB1022)</f>
        <v>0</v>
      </c>
      <c r="Q1022" s="9"/>
      <c r="R1022" s="9"/>
      <c r="S1022" s="9"/>
      <c r="T1022" s="9"/>
      <c r="U1022" s="9"/>
      <c r="V1022" s="9"/>
      <c r="W1022" s="9"/>
      <c r="X1022" s="9"/>
      <c r="Y1022" s="9"/>
      <c r="Z1022" s="9"/>
      <c r="AA1022" s="9"/>
      <c r="AB1022" s="9"/>
    </row>
    <row r="1023" spans="1:28" ht="63" outlineLevel="5">
      <c r="A1023" s="2" t="s">
        <v>225</v>
      </c>
      <c r="B1023" s="23" t="s">
        <v>223</v>
      </c>
      <c r="C1023" s="23" t="s">
        <v>115</v>
      </c>
      <c r="D1023" s="23" t="s">
        <v>226</v>
      </c>
      <c r="E1023" s="23" t="s">
        <v>2</v>
      </c>
      <c r="F1023" s="23"/>
      <c r="G1023" s="24">
        <f>SUM(G1024)</f>
        <v>49400</v>
      </c>
      <c r="H1023" s="24">
        <f t="shared" ref="H1023:AB1024" si="768">SUM(H1024)</f>
        <v>0</v>
      </c>
      <c r="I1023" s="24">
        <f t="shared" si="768"/>
        <v>49400</v>
      </c>
      <c r="J1023" s="24">
        <f t="shared" si="768"/>
        <v>0</v>
      </c>
      <c r="K1023" s="24">
        <f t="shared" si="768"/>
        <v>0</v>
      </c>
      <c r="L1023" s="24">
        <f t="shared" si="768"/>
        <v>49400</v>
      </c>
      <c r="M1023" s="24">
        <f t="shared" si="768"/>
        <v>0</v>
      </c>
      <c r="N1023" s="24">
        <f t="shared" si="768"/>
        <v>49400</v>
      </c>
      <c r="O1023" s="24">
        <f t="shared" si="768"/>
        <v>0</v>
      </c>
      <c r="P1023" s="24">
        <f t="shared" si="768"/>
        <v>0</v>
      </c>
      <c r="Q1023" s="24">
        <f t="shared" si="768"/>
        <v>0</v>
      </c>
      <c r="R1023" s="24">
        <f t="shared" si="768"/>
        <v>0</v>
      </c>
      <c r="S1023" s="24">
        <f t="shared" si="768"/>
        <v>0</v>
      </c>
      <c r="T1023" s="24">
        <f t="shared" si="768"/>
        <v>0</v>
      </c>
      <c r="U1023" s="24">
        <f t="shared" si="768"/>
        <v>0</v>
      </c>
      <c r="V1023" s="24">
        <f t="shared" si="768"/>
        <v>0</v>
      </c>
      <c r="W1023" s="24">
        <f t="shared" si="768"/>
        <v>0</v>
      </c>
      <c r="X1023" s="24">
        <f t="shared" si="768"/>
        <v>0</v>
      </c>
      <c r="Y1023" s="24">
        <f t="shared" si="768"/>
        <v>0</v>
      </c>
      <c r="Z1023" s="24">
        <f t="shared" si="768"/>
        <v>0</v>
      </c>
      <c r="AA1023" s="24">
        <f t="shared" si="768"/>
        <v>0</v>
      </c>
      <c r="AB1023" s="24">
        <f t="shared" si="768"/>
        <v>0</v>
      </c>
    </row>
    <row r="1024" spans="1:28" ht="31.5" outlineLevel="5">
      <c r="A1024" s="2" t="s">
        <v>227</v>
      </c>
      <c r="B1024" s="23" t="s">
        <v>223</v>
      </c>
      <c r="C1024" s="23" t="s">
        <v>115</v>
      </c>
      <c r="D1024" s="23" t="s">
        <v>228</v>
      </c>
      <c r="E1024" s="23" t="s">
        <v>2</v>
      </c>
      <c r="F1024" s="23"/>
      <c r="G1024" s="24">
        <f>SUM(G1025)</f>
        <v>49400</v>
      </c>
      <c r="H1024" s="24">
        <f t="shared" si="768"/>
        <v>0</v>
      </c>
      <c r="I1024" s="24">
        <f t="shared" si="768"/>
        <v>49400</v>
      </c>
      <c r="J1024" s="24">
        <f t="shared" si="768"/>
        <v>0</v>
      </c>
      <c r="K1024" s="24">
        <f t="shared" si="768"/>
        <v>0</v>
      </c>
      <c r="L1024" s="24">
        <f t="shared" si="768"/>
        <v>49400</v>
      </c>
      <c r="M1024" s="24">
        <f t="shared" si="768"/>
        <v>0</v>
      </c>
      <c r="N1024" s="24">
        <f t="shared" si="768"/>
        <v>49400</v>
      </c>
      <c r="O1024" s="24">
        <f t="shared" si="768"/>
        <v>0</v>
      </c>
      <c r="P1024" s="24">
        <f t="shared" si="768"/>
        <v>0</v>
      </c>
      <c r="Q1024" s="24">
        <f t="shared" si="768"/>
        <v>0</v>
      </c>
      <c r="R1024" s="24">
        <f t="shared" si="768"/>
        <v>0</v>
      </c>
      <c r="S1024" s="24">
        <f t="shared" si="768"/>
        <v>0</v>
      </c>
      <c r="T1024" s="24">
        <f t="shared" si="768"/>
        <v>0</v>
      </c>
      <c r="U1024" s="24">
        <f t="shared" si="768"/>
        <v>0</v>
      </c>
      <c r="V1024" s="24">
        <f t="shared" si="768"/>
        <v>0</v>
      </c>
      <c r="W1024" s="24">
        <f t="shared" si="768"/>
        <v>0</v>
      </c>
      <c r="X1024" s="24">
        <f t="shared" si="768"/>
        <v>0</v>
      </c>
      <c r="Y1024" s="24">
        <f t="shared" si="768"/>
        <v>0</v>
      </c>
      <c r="Z1024" s="24">
        <f t="shared" si="768"/>
        <v>0</v>
      </c>
      <c r="AA1024" s="24">
        <f t="shared" si="768"/>
        <v>0</v>
      </c>
      <c r="AB1024" s="24">
        <f t="shared" si="768"/>
        <v>0</v>
      </c>
    </row>
    <row r="1025" spans="1:28" ht="63" outlineLevel="5">
      <c r="A1025" s="2" t="s">
        <v>229</v>
      </c>
      <c r="B1025" s="23" t="s">
        <v>223</v>
      </c>
      <c r="C1025" s="23" t="s">
        <v>115</v>
      </c>
      <c r="D1025" s="23" t="s">
        <v>228</v>
      </c>
      <c r="E1025" s="23" t="s">
        <v>230</v>
      </c>
      <c r="F1025" s="23"/>
      <c r="G1025" s="24">
        <f>SUM(I1025:K1025)-H1025</f>
        <v>49400</v>
      </c>
      <c r="H1025" s="24"/>
      <c r="I1025" s="25">
        <v>49400</v>
      </c>
      <c r="J1025" s="10">
        <f>SUM(Q1025)</f>
        <v>0</v>
      </c>
      <c r="K1025" s="11">
        <f>SUM(S1025+U1025+W1025+Y1025+AA1025)</f>
        <v>0</v>
      </c>
      <c r="L1025" s="26">
        <f>SUM(N1025:P1025)-M1025</f>
        <v>49400</v>
      </c>
      <c r="M1025" s="55"/>
      <c r="N1025" s="54">
        <v>49400</v>
      </c>
      <c r="O1025" s="10">
        <f>SUM(R1025)</f>
        <v>0</v>
      </c>
      <c r="P1025" s="11">
        <f>SUM(T1025+V1025+X1025+Z1025+AB1025)</f>
        <v>0</v>
      </c>
      <c r="Q1025" s="11"/>
      <c r="R1025" s="11"/>
      <c r="S1025" s="11"/>
      <c r="T1025" s="11"/>
      <c r="U1025" s="11"/>
      <c r="V1025" s="11"/>
      <c r="W1025" s="9"/>
      <c r="X1025" s="9"/>
      <c r="Y1025" s="9"/>
      <c r="Z1025" s="9"/>
      <c r="AA1025" s="9"/>
      <c r="AB1025" s="9"/>
    </row>
    <row r="1026" spans="1:28" s="7" customFormat="1" ht="47.25" outlineLevel="2">
      <c r="A1026" s="6" t="s">
        <v>218</v>
      </c>
      <c r="B1026" s="48" t="s">
        <v>223</v>
      </c>
      <c r="C1026" s="48" t="s">
        <v>219</v>
      </c>
      <c r="D1026" s="48" t="s">
        <v>2</v>
      </c>
      <c r="E1026" s="48" t="s">
        <v>2</v>
      </c>
      <c r="F1026" s="48"/>
      <c r="G1026" s="49">
        <f>SUM(G1027)</f>
        <v>10000</v>
      </c>
      <c r="H1026" s="49">
        <f t="shared" ref="H1026:AA1026" si="769">SUM(H1027)</f>
        <v>0</v>
      </c>
      <c r="I1026" s="49">
        <f t="shared" si="769"/>
        <v>10000</v>
      </c>
      <c r="J1026" s="49">
        <f t="shared" si="769"/>
        <v>0</v>
      </c>
      <c r="K1026" s="49">
        <f t="shared" si="769"/>
        <v>0</v>
      </c>
      <c r="L1026" s="49">
        <f t="shared" si="769"/>
        <v>10000</v>
      </c>
      <c r="M1026" s="49">
        <f t="shared" si="769"/>
        <v>0</v>
      </c>
      <c r="N1026" s="49">
        <f t="shared" si="769"/>
        <v>10000</v>
      </c>
      <c r="O1026" s="49">
        <f t="shared" si="769"/>
        <v>0</v>
      </c>
      <c r="P1026" s="49">
        <f t="shared" si="769"/>
        <v>0</v>
      </c>
      <c r="Q1026" s="49">
        <f t="shared" si="769"/>
        <v>0</v>
      </c>
      <c r="R1026" s="49">
        <f t="shared" si="769"/>
        <v>0</v>
      </c>
      <c r="S1026" s="49">
        <f t="shared" si="769"/>
        <v>0</v>
      </c>
      <c r="T1026" s="49">
        <f t="shared" si="769"/>
        <v>0</v>
      </c>
      <c r="U1026" s="49">
        <f t="shared" si="769"/>
        <v>0</v>
      </c>
      <c r="V1026" s="49">
        <f t="shared" si="769"/>
        <v>0</v>
      </c>
      <c r="W1026" s="49">
        <f t="shared" si="769"/>
        <v>0</v>
      </c>
      <c r="X1026" s="49">
        <f t="shared" si="769"/>
        <v>0</v>
      </c>
      <c r="Y1026" s="49">
        <f t="shared" si="769"/>
        <v>0</v>
      </c>
      <c r="Z1026" s="49">
        <f t="shared" si="769"/>
        <v>0</v>
      </c>
      <c r="AA1026" s="49">
        <f t="shared" si="769"/>
        <v>0</v>
      </c>
      <c r="AB1026" s="49">
        <f>SUM(AB1027)</f>
        <v>0</v>
      </c>
    </row>
    <row r="1027" spans="1:28" ht="63" outlineLevel="3">
      <c r="A1027" s="2" t="s">
        <v>225</v>
      </c>
      <c r="B1027" s="23" t="s">
        <v>223</v>
      </c>
      <c r="C1027" s="23" t="s">
        <v>219</v>
      </c>
      <c r="D1027" s="23" t="s">
        <v>226</v>
      </c>
      <c r="E1027" s="23" t="s">
        <v>2</v>
      </c>
      <c r="F1027" s="23"/>
      <c r="G1027" s="24">
        <f t="shared" ref="G1027:I1028" si="770">SUM(G1028)</f>
        <v>10000</v>
      </c>
      <c r="H1027" s="24">
        <f t="shared" si="770"/>
        <v>0</v>
      </c>
      <c r="I1027" s="35">
        <f t="shared" si="770"/>
        <v>10000</v>
      </c>
      <c r="J1027" s="35">
        <f t="shared" ref="J1027:S1028" si="771">SUM(J1028)</f>
        <v>0</v>
      </c>
      <c r="K1027" s="35">
        <f t="shared" si="771"/>
        <v>0</v>
      </c>
      <c r="L1027" s="35">
        <f t="shared" si="771"/>
        <v>10000</v>
      </c>
      <c r="M1027" s="35">
        <f t="shared" si="771"/>
        <v>0</v>
      </c>
      <c r="N1027" s="35">
        <f t="shared" si="771"/>
        <v>10000</v>
      </c>
      <c r="O1027" s="28">
        <f t="shared" si="771"/>
        <v>0</v>
      </c>
      <c r="P1027" s="28">
        <f t="shared" si="771"/>
        <v>0</v>
      </c>
      <c r="Q1027" s="28">
        <f t="shared" si="771"/>
        <v>0</v>
      </c>
      <c r="R1027" s="28">
        <f t="shared" si="771"/>
        <v>0</v>
      </c>
      <c r="S1027" s="28">
        <f t="shared" si="771"/>
        <v>0</v>
      </c>
      <c r="T1027" s="28">
        <f t="shared" ref="T1027:AB1028" si="772">SUM(T1028)</f>
        <v>0</v>
      </c>
      <c r="U1027" s="28">
        <f t="shared" si="772"/>
        <v>0</v>
      </c>
      <c r="V1027" s="28">
        <f t="shared" si="772"/>
        <v>0</v>
      </c>
      <c r="W1027" s="28">
        <f t="shared" si="772"/>
        <v>0</v>
      </c>
      <c r="X1027" s="28">
        <f t="shared" si="772"/>
        <v>0</v>
      </c>
      <c r="Y1027" s="28">
        <f t="shared" si="772"/>
        <v>0</v>
      </c>
      <c r="Z1027" s="28">
        <f t="shared" si="772"/>
        <v>0</v>
      </c>
      <c r="AA1027" s="28">
        <f t="shared" si="772"/>
        <v>0</v>
      </c>
      <c r="AB1027" s="28">
        <f t="shared" si="772"/>
        <v>0</v>
      </c>
    </row>
    <row r="1028" spans="1:28" ht="31.5" outlineLevel="4">
      <c r="A1028" s="2" t="s">
        <v>227</v>
      </c>
      <c r="B1028" s="23" t="s">
        <v>223</v>
      </c>
      <c r="C1028" s="23" t="s">
        <v>219</v>
      </c>
      <c r="D1028" s="23" t="s">
        <v>228</v>
      </c>
      <c r="E1028" s="23" t="s">
        <v>2</v>
      </c>
      <c r="F1028" s="23"/>
      <c r="G1028" s="24">
        <f t="shared" si="770"/>
        <v>10000</v>
      </c>
      <c r="H1028" s="24">
        <f t="shared" si="770"/>
        <v>0</v>
      </c>
      <c r="I1028" s="35">
        <f t="shared" si="770"/>
        <v>10000</v>
      </c>
      <c r="J1028" s="35">
        <f t="shared" si="771"/>
        <v>0</v>
      </c>
      <c r="K1028" s="35">
        <f t="shared" si="771"/>
        <v>0</v>
      </c>
      <c r="L1028" s="35">
        <f t="shared" si="771"/>
        <v>10000</v>
      </c>
      <c r="M1028" s="35">
        <f t="shared" si="771"/>
        <v>0</v>
      </c>
      <c r="N1028" s="35">
        <f t="shared" si="771"/>
        <v>10000</v>
      </c>
      <c r="O1028" s="28">
        <f t="shared" si="771"/>
        <v>0</v>
      </c>
      <c r="P1028" s="28">
        <f t="shared" si="771"/>
        <v>0</v>
      </c>
      <c r="Q1028" s="28">
        <f t="shared" si="771"/>
        <v>0</v>
      </c>
      <c r="R1028" s="28">
        <f t="shared" si="771"/>
        <v>0</v>
      </c>
      <c r="S1028" s="28">
        <f t="shared" si="771"/>
        <v>0</v>
      </c>
      <c r="T1028" s="28">
        <f t="shared" si="772"/>
        <v>0</v>
      </c>
      <c r="U1028" s="28">
        <f t="shared" si="772"/>
        <v>0</v>
      </c>
      <c r="V1028" s="28">
        <f t="shared" si="772"/>
        <v>0</v>
      </c>
      <c r="W1028" s="28">
        <f t="shared" si="772"/>
        <v>0</v>
      </c>
      <c r="X1028" s="28">
        <f t="shared" si="772"/>
        <v>0</v>
      </c>
      <c r="Y1028" s="28">
        <f t="shared" si="772"/>
        <v>0</v>
      </c>
      <c r="Z1028" s="28">
        <f t="shared" si="772"/>
        <v>0</v>
      </c>
      <c r="AA1028" s="28">
        <f t="shared" si="772"/>
        <v>0</v>
      </c>
      <c r="AB1028" s="28">
        <f t="shared" si="772"/>
        <v>0</v>
      </c>
    </row>
    <row r="1029" spans="1:28" ht="63" outlineLevel="5">
      <c r="A1029" s="2" t="s">
        <v>229</v>
      </c>
      <c r="B1029" s="23" t="s">
        <v>223</v>
      </c>
      <c r="C1029" s="23" t="s">
        <v>219</v>
      </c>
      <c r="D1029" s="23" t="s">
        <v>228</v>
      </c>
      <c r="E1029" s="23" t="s">
        <v>230</v>
      </c>
      <c r="F1029" s="23"/>
      <c r="G1029" s="24">
        <f>SUM(I1029:K1029)-H1029</f>
        <v>10000</v>
      </c>
      <c r="H1029" s="24"/>
      <c r="I1029" s="35">
        <v>10000</v>
      </c>
      <c r="J1029" s="8">
        <f>SUM(Q1029)</f>
        <v>0</v>
      </c>
      <c r="K1029" s="9">
        <f>SUM(S1029+U1029+W1029+Y1029+AA1029)</f>
        <v>0</v>
      </c>
      <c r="L1029" s="28">
        <f>SUM(N1029:P1029)-M1029</f>
        <v>10000</v>
      </c>
      <c r="M1029" s="37"/>
      <c r="N1029" s="36">
        <v>10000</v>
      </c>
      <c r="O1029" s="8">
        <f>SUM(R1029)</f>
        <v>0</v>
      </c>
      <c r="P1029" s="9">
        <f>SUM(T1029+V1029+X1029+Z1029+AB1029)</f>
        <v>0</v>
      </c>
      <c r="Q1029" s="9"/>
      <c r="R1029" s="9"/>
      <c r="S1029" s="9"/>
      <c r="T1029" s="9"/>
      <c r="U1029" s="9"/>
      <c r="V1029" s="9"/>
      <c r="W1029" s="9"/>
      <c r="X1029" s="9"/>
      <c r="Y1029" s="9"/>
      <c r="Z1029" s="9"/>
      <c r="AA1029" s="9"/>
      <c r="AB1029" s="9"/>
    </row>
    <row r="1030" spans="1:28" s="7" customFormat="1" ht="47.25" outlineLevel="2">
      <c r="A1030" s="6" t="s">
        <v>220</v>
      </c>
      <c r="B1030" s="48" t="s">
        <v>223</v>
      </c>
      <c r="C1030" s="48" t="s">
        <v>221</v>
      </c>
      <c r="D1030" s="48" t="s">
        <v>2</v>
      </c>
      <c r="E1030" s="48" t="s">
        <v>2</v>
      </c>
      <c r="F1030" s="48"/>
      <c r="G1030" s="49">
        <f>SUM(G1031+G1034)</f>
        <v>522580.65</v>
      </c>
      <c r="H1030" s="49">
        <f>SUM(H1031+H1034)</f>
        <v>0</v>
      </c>
      <c r="I1030" s="50">
        <f>SUM(I1031+I1034)</f>
        <v>522580.65</v>
      </c>
      <c r="J1030" s="50">
        <f t="shared" ref="J1030:AB1030" si="773">SUM(J1031+J1034)</f>
        <v>0</v>
      </c>
      <c r="K1030" s="50">
        <f t="shared" si="773"/>
        <v>0</v>
      </c>
      <c r="L1030" s="50">
        <f t="shared" si="773"/>
        <v>522580.65</v>
      </c>
      <c r="M1030" s="50">
        <f t="shared" si="773"/>
        <v>0</v>
      </c>
      <c r="N1030" s="50">
        <f t="shared" si="773"/>
        <v>522580.65</v>
      </c>
      <c r="O1030" s="51">
        <f t="shared" si="773"/>
        <v>0</v>
      </c>
      <c r="P1030" s="51">
        <f t="shared" si="773"/>
        <v>0</v>
      </c>
      <c r="Q1030" s="51">
        <f t="shared" si="773"/>
        <v>0</v>
      </c>
      <c r="R1030" s="51">
        <f t="shared" si="773"/>
        <v>0</v>
      </c>
      <c r="S1030" s="51">
        <f t="shared" si="773"/>
        <v>0</v>
      </c>
      <c r="T1030" s="51">
        <f t="shared" si="773"/>
        <v>0</v>
      </c>
      <c r="U1030" s="51">
        <f t="shared" si="773"/>
        <v>0</v>
      </c>
      <c r="V1030" s="51">
        <f t="shared" si="773"/>
        <v>0</v>
      </c>
      <c r="W1030" s="51">
        <f t="shared" si="773"/>
        <v>0</v>
      </c>
      <c r="X1030" s="51">
        <f t="shared" si="773"/>
        <v>0</v>
      </c>
      <c r="Y1030" s="51">
        <f t="shared" si="773"/>
        <v>0</v>
      </c>
      <c r="Z1030" s="51">
        <f t="shared" si="773"/>
        <v>0</v>
      </c>
      <c r="AA1030" s="51">
        <f t="shared" si="773"/>
        <v>0</v>
      </c>
      <c r="AB1030" s="51">
        <f t="shared" si="773"/>
        <v>0</v>
      </c>
    </row>
    <row r="1031" spans="1:28" ht="47.25" outlineLevel="3">
      <c r="A1031" s="2" t="s">
        <v>25</v>
      </c>
      <c r="B1031" s="23" t="s">
        <v>223</v>
      </c>
      <c r="C1031" s="23" t="s">
        <v>221</v>
      </c>
      <c r="D1031" s="23" t="s">
        <v>26</v>
      </c>
      <c r="E1031" s="23" t="s">
        <v>2</v>
      </c>
      <c r="F1031" s="23"/>
      <c r="G1031" s="24">
        <f t="shared" ref="G1031:I1032" si="774">SUM(G1032)</f>
        <v>297080.65000000002</v>
      </c>
      <c r="H1031" s="24">
        <f t="shared" si="774"/>
        <v>0</v>
      </c>
      <c r="I1031" s="35">
        <f t="shared" si="774"/>
        <v>297080.65000000002</v>
      </c>
      <c r="J1031" s="35">
        <f t="shared" ref="J1031:S1032" si="775">SUM(J1032)</f>
        <v>0</v>
      </c>
      <c r="K1031" s="35">
        <f t="shared" si="775"/>
        <v>0</v>
      </c>
      <c r="L1031" s="35">
        <f t="shared" si="775"/>
        <v>297080.65000000002</v>
      </c>
      <c r="M1031" s="35">
        <f t="shared" si="775"/>
        <v>0</v>
      </c>
      <c r="N1031" s="35">
        <f t="shared" si="775"/>
        <v>297080.65000000002</v>
      </c>
      <c r="O1031" s="28">
        <f t="shared" si="775"/>
        <v>0</v>
      </c>
      <c r="P1031" s="28">
        <f t="shared" si="775"/>
        <v>0</v>
      </c>
      <c r="Q1031" s="28">
        <f t="shared" si="775"/>
        <v>0</v>
      </c>
      <c r="R1031" s="28">
        <f t="shared" si="775"/>
        <v>0</v>
      </c>
      <c r="S1031" s="28">
        <f t="shared" si="775"/>
        <v>0</v>
      </c>
      <c r="T1031" s="28">
        <f t="shared" ref="T1031:AB1032" si="776">SUM(T1032)</f>
        <v>0</v>
      </c>
      <c r="U1031" s="28">
        <f t="shared" si="776"/>
        <v>0</v>
      </c>
      <c r="V1031" s="28">
        <f t="shared" si="776"/>
        <v>0</v>
      </c>
      <c r="W1031" s="28">
        <f t="shared" si="776"/>
        <v>0</v>
      </c>
      <c r="X1031" s="28">
        <f t="shared" si="776"/>
        <v>0</v>
      </c>
      <c r="Y1031" s="28">
        <f t="shared" si="776"/>
        <v>0</v>
      </c>
      <c r="Z1031" s="28">
        <f t="shared" si="776"/>
        <v>0</v>
      </c>
      <c r="AA1031" s="28">
        <f t="shared" si="776"/>
        <v>0</v>
      </c>
      <c r="AB1031" s="28">
        <f t="shared" si="776"/>
        <v>0</v>
      </c>
    </row>
    <row r="1032" spans="1:28" ht="31.5" outlineLevel="4">
      <c r="A1032" s="2" t="s">
        <v>27</v>
      </c>
      <c r="B1032" s="23" t="s">
        <v>223</v>
      </c>
      <c r="C1032" s="23" t="s">
        <v>221</v>
      </c>
      <c r="D1032" s="23" t="s">
        <v>28</v>
      </c>
      <c r="E1032" s="23" t="s">
        <v>2</v>
      </c>
      <c r="F1032" s="23"/>
      <c r="G1032" s="24">
        <f t="shared" si="774"/>
        <v>297080.65000000002</v>
      </c>
      <c r="H1032" s="24">
        <f t="shared" si="774"/>
        <v>0</v>
      </c>
      <c r="I1032" s="35">
        <f t="shared" si="774"/>
        <v>297080.65000000002</v>
      </c>
      <c r="J1032" s="35">
        <f t="shared" si="775"/>
        <v>0</v>
      </c>
      <c r="K1032" s="35">
        <f t="shared" si="775"/>
        <v>0</v>
      </c>
      <c r="L1032" s="35">
        <f t="shared" si="775"/>
        <v>297080.65000000002</v>
      </c>
      <c r="M1032" s="35">
        <f t="shared" si="775"/>
        <v>0</v>
      </c>
      <c r="N1032" s="35">
        <f t="shared" si="775"/>
        <v>297080.65000000002</v>
      </c>
      <c r="O1032" s="28">
        <f t="shared" si="775"/>
        <v>0</v>
      </c>
      <c r="P1032" s="28">
        <f t="shared" si="775"/>
        <v>0</v>
      </c>
      <c r="Q1032" s="28">
        <f t="shared" si="775"/>
        <v>0</v>
      </c>
      <c r="R1032" s="28">
        <f t="shared" si="775"/>
        <v>0</v>
      </c>
      <c r="S1032" s="28">
        <f t="shared" si="775"/>
        <v>0</v>
      </c>
      <c r="T1032" s="28">
        <f t="shared" si="776"/>
        <v>0</v>
      </c>
      <c r="U1032" s="28">
        <f t="shared" si="776"/>
        <v>0</v>
      </c>
      <c r="V1032" s="28">
        <f t="shared" si="776"/>
        <v>0</v>
      </c>
      <c r="W1032" s="28">
        <f t="shared" si="776"/>
        <v>0</v>
      </c>
      <c r="X1032" s="28">
        <f t="shared" si="776"/>
        <v>0</v>
      </c>
      <c r="Y1032" s="28">
        <f t="shared" si="776"/>
        <v>0</v>
      </c>
      <c r="Z1032" s="28">
        <f t="shared" si="776"/>
        <v>0</v>
      </c>
      <c r="AA1032" s="28">
        <f t="shared" si="776"/>
        <v>0</v>
      </c>
      <c r="AB1032" s="28">
        <f t="shared" si="776"/>
        <v>0</v>
      </c>
    </row>
    <row r="1033" spans="1:28" outlineLevel="5">
      <c r="A1033" s="2" t="s">
        <v>37</v>
      </c>
      <c r="B1033" s="23" t="s">
        <v>223</v>
      </c>
      <c r="C1033" s="23" t="s">
        <v>221</v>
      </c>
      <c r="D1033" s="23" t="s">
        <v>28</v>
      </c>
      <c r="E1033" s="23" t="s">
        <v>38</v>
      </c>
      <c r="F1033" s="23"/>
      <c r="G1033" s="24">
        <f>SUM(I1033:K1033)-H1033</f>
        <v>297080.65000000002</v>
      </c>
      <c r="H1033" s="24"/>
      <c r="I1033" s="35">
        <v>297080.65000000002</v>
      </c>
      <c r="J1033" s="8">
        <f>SUM(Q1033)</f>
        <v>0</v>
      </c>
      <c r="K1033" s="9">
        <f>SUM(S1033+U1033+W1033+Y1033+AA1033)</f>
        <v>0</v>
      </c>
      <c r="L1033" s="28">
        <f>SUM(N1033:P1033)-M1033</f>
        <v>297080.65000000002</v>
      </c>
      <c r="M1033" s="37"/>
      <c r="N1033" s="36">
        <v>297080.65000000002</v>
      </c>
      <c r="O1033" s="8">
        <f>SUM(R1033)</f>
        <v>0</v>
      </c>
      <c r="P1033" s="9">
        <f>SUM(T1033+V1033+X1033+Z1033+AB1033)</f>
        <v>0</v>
      </c>
      <c r="Q1033" s="9"/>
      <c r="R1033" s="9"/>
      <c r="S1033" s="9"/>
      <c r="T1033" s="9"/>
      <c r="U1033" s="9"/>
      <c r="V1033" s="9"/>
      <c r="W1033" s="9"/>
      <c r="X1033" s="9"/>
      <c r="Y1033" s="9"/>
      <c r="Z1033" s="9"/>
      <c r="AA1033" s="9"/>
      <c r="AB1033" s="9"/>
    </row>
    <row r="1034" spans="1:28" ht="63" outlineLevel="3">
      <c r="A1034" s="2" t="s">
        <v>225</v>
      </c>
      <c r="B1034" s="23" t="s">
        <v>223</v>
      </c>
      <c r="C1034" s="23" t="s">
        <v>221</v>
      </c>
      <c r="D1034" s="23" t="s">
        <v>226</v>
      </c>
      <c r="E1034" s="23" t="s">
        <v>2</v>
      </c>
      <c r="F1034" s="23"/>
      <c r="G1034" s="24">
        <f t="shared" ref="G1034:I1035" si="777">SUM(G1035)</f>
        <v>225500</v>
      </c>
      <c r="H1034" s="24">
        <f t="shared" si="777"/>
        <v>0</v>
      </c>
      <c r="I1034" s="35">
        <f t="shared" si="777"/>
        <v>225500</v>
      </c>
      <c r="J1034" s="35">
        <f t="shared" ref="J1034:S1035" si="778">SUM(J1035)</f>
        <v>0</v>
      </c>
      <c r="K1034" s="35">
        <f t="shared" si="778"/>
        <v>0</v>
      </c>
      <c r="L1034" s="35">
        <f t="shared" si="778"/>
        <v>225500</v>
      </c>
      <c r="M1034" s="35">
        <f t="shared" si="778"/>
        <v>0</v>
      </c>
      <c r="N1034" s="35">
        <f t="shared" si="778"/>
        <v>225500</v>
      </c>
      <c r="O1034" s="28">
        <f t="shared" si="778"/>
        <v>0</v>
      </c>
      <c r="P1034" s="28">
        <f t="shared" si="778"/>
        <v>0</v>
      </c>
      <c r="Q1034" s="28">
        <f t="shared" si="778"/>
        <v>0</v>
      </c>
      <c r="R1034" s="28">
        <f t="shared" si="778"/>
        <v>0</v>
      </c>
      <c r="S1034" s="28">
        <f t="shared" si="778"/>
        <v>0</v>
      </c>
      <c r="T1034" s="28">
        <f t="shared" ref="T1034:AB1035" si="779">SUM(T1035)</f>
        <v>0</v>
      </c>
      <c r="U1034" s="28">
        <f t="shared" si="779"/>
        <v>0</v>
      </c>
      <c r="V1034" s="28">
        <f t="shared" si="779"/>
        <v>0</v>
      </c>
      <c r="W1034" s="28">
        <f t="shared" si="779"/>
        <v>0</v>
      </c>
      <c r="X1034" s="28">
        <f t="shared" si="779"/>
        <v>0</v>
      </c>
      <c r="Y1034" s="28">
        <f t="shared" si="779"/>
        <v>0</v>
      </c>
      <c r="Z1034" s="28">
        <f t="shared" si="779"/>
        <v>0</v>
      </c>
      <c r="AA1034" s="28">
        <f t="shared" si="779"/>
        <v>0</v>
      </c>
      <c r="AB1034" s="28">
        <f t="shared" si="779"/>
        <v>0</v>
      </c>
    </row>
    <row r="1035" spans="1:28" ht="31.5" outlineLevel="4">
      <c r="A1035" s="2" t="s">
        <v>227</v>
      </c>
      <c r="B1035" s="23" t="s">
        <v>223</v>
      </c>
      <c r="C1035" s="23" t="s">
        <v>221</v>
      </c>
      <c r="D1035" s="23" t="s">
        <v>228</v>
      </c>
      <c r="E1035" s="23" t="s">
        <v>2</v>
      </c>
      <c r="F1035" s="23"/>
      <c r="G1035" s="24">
        <f t="shared" si="777"/>
        <v>225500</v>
      </c>
      <c r="H1035" s="24">
        <f t="shared" si="777"/>
        <v>0</v>
      </c>
      <c r="I1035" s="35">
        <f t="shared" si="777"/>
        <v>225500</v>
      </c>
      <c r="J1035" s="35">
        <f t="shared" si="778"/>
        <v>0</v>
      </c>
      <c r="K1035" s="35">
        <f t="shared" si="778"/>
        <v>0</v>
      </c>
      <c r="L1035" s="35">
        <f t="shared" si="778"/>
        <v>225500</v>
      </c>
      <c r="M1035" s="35">
        <f t="shared" si="778"/>
        <v>0</v>
      </c>
      <c r="N1035" s="35">
        <f t="shared" si="778"/>
        <v>225500</v>
      </c>
      <c r="O1035" s="28">
        <f t="shared" si="778"/>
        <v>0</v>
      </c>
      <c r="P1035" s="28">
        <f t="shared" si="778"/>
        <v>0</v>
      </c>
      <c r="Q1035" s="28">
        <f t="shared" si="778"/>
        <v>0</v>
      </c>
      <c r="R1035" s="28">
        <f t="shared" si="778"/>
        <v>0</v>
      </c>
      <c r="S1035" s="28">
        <f t="shared" si="778"/>
        <v>0</v>
      </c>
      <c r="T1035" s="28">
        <f t="shared" si="779"/>
        <v>0</v>
      </c>
      <c r="U1035" s="28">
        <f t="shared" si="779"/>
        <v>0</v>
      </c>
      <c r="V1035" s="28">
        <f t="shared" si="779"/>
        <v>0</v>
      </c>
      <c r="W1035" s="28">
        <f t="shared" si="779"/>
        <v>0</v>
      </c>
      <c r="X1035" s="28">
        <f t="shared" si="779"/>
        <v>0</v>
      </c>
      <c r="Y1035" s="28">
        <f t="shared" si="779"/>
        <v>0</v>
      </c>
      <c r="Z1035" s="28">
        <f t="shared" si="779"/>
        <v>0</v>
      </c>
      <c r="AA1035" s="28">
        <f t="shared" si="779"/>
        <v>0</v>
      </c>
      <c r="AB1035" s="28">
        <f t="shared" si="779"/>
        <v>0</v>
      </c>
    </row>
    <row r="1036" spans="1:28" ht="63" outlineLevel="5">
      <c r="A1036" s="2" t="s">
        <v>229</v>
      </c>
      <c r="B1036" s="23" t="s">
        <v>223</v>
      </c>
      <c r="C1036" s="23" t="s">
        <v>221</v>
      </c>
      <c r="D1036" s="23" t="s">
        <v>228</v>
      </c>
      <c r="E1036" s="23" t="s">
        <v>230</v>
      </c>
      <c r="F1036" s="23"/>
      <c r="G1036" s="24">
        <f>SUM(I1036:K1036)-H1036</f>
        <v>225500</v>
      </c>
      <c r="H1036" s="24"/>
      <c r="I1036" s="35">
        <v>225500</v>
      </c>
      <c r="J1036" s="8">
        <f>SUM(Q1036)</f>
        <v>0</v>
      </c>
      <c r="K1036" s="9">
        <f>SUM(S1036+U1036+W1036+Y1036+AA1036)</f>
        <v>0</v>
      </c>
      <c r="L1036" s="28">
        <f>SUM(N1036:P1036)-M1036</f>
        <v>225500</v>
      </c>
      <c r="M1036" s="37"/>
      <c r="N1036" s="36">
        <v>225500</v>
      </c>
      <c r="O1036" s="8">
        <f>SUM(R1036)</f>
        <v>0</v>
      </c>
      <c r="P1036" s="9">
        <f>SUM(T1036+V1036+X1036+Z1036+AB1036)</f>
        <v>0</v>
      </c>
      <c r="Q1036" s="9"/>
      <c r="R1036" s="9"/>
      <c r="S1036" s="9"/>
      <c r="T1036" s="9"/>
      <c r="U1036" s="9"/>
      <c r="V1036" s="9"/>
      <c r="W1036" s="9"/>
      <c r="X1036" s="9"/>
      <c r="Y1036" s="9"/>
      <c r="Z1036" s="9"/>
      <c r="AA1036" s="9"/>
      <c r="AB1036" s="9"/>
    </row>
    <row r="1037" spans="1:28" s="7" customFormat="1" ht="78.75" outlineLevel="2">
      <c r="A1037" s="6" t="s">
        <v>258</v>
      </c>
      <c r="B1037" s="48" t="s">
        <v>223</v>
      </c>
      <c r="C1037" s="48" t="s">
        <v>990</v>
      </c>
      <c r="D1037" s="48" t="s">
        <v>2</v>
      </c>
      <c r="E1037" s="48" t="s">
        <v>2</v>
      </c>
      <c r="F1037" s="48"/>
      <c r="G1037" s="49">
        <f>SUM(G1038)</f>
        <v>9094422.3599999994</v>
      </c>
      <c r="H1037" s="49">
        <f t="shared" ref="H1037:AB1037" si="780">SUM(H1038)</f>
        <v>0</v>
      </c>
      <c r="I1037" s="49">
        <f t="shared" si="780"/>
        <v>9094422.3599999994</v>
      </c>
      <c r="J1037" s="49">
        <f t="shared" si="780"/>
        <v>0</v>
      </c>
      <c r="K1037" s="49">
        <f t="shared" si="780"/>
        <v>0</v>
      </c>
      <c r="L1037" s="49">
        <f t="shared" si="780"/>
        <v>9094422.3599999994</v>
      </c>
      <c r="M1037" s="49">
        <f t="shared" si="780"/>
        <v>0</v>
      </c>
      <c r="N1037" s="49">
        <f t="shared" si="780"/>
        <v>9094422.3599999994</v>
      </c>
      <c r="O1037" s="49">
        <f t="shared" si="780"/>
        <v>0</v>
      </c>
      <c r="P1037" s="49">
        <f t="shared" si="780"/>
        <v>0</v>
      </c>
      <c r="Q1037" s="49">
        <f t="shared" si="780"/>
        <v>0</v>
      </c>
      <c r="R1037" s="49">
        <f t="shared" si="780"/>
        <v>0</v>
      </c>
      <c r="S1037" s="49">
        <f t="shared" si="780"/>
        <v>0</v>
      </c>
      <c r="T1037" s="49">
        <f t="shared" si="780"/>
        <v>0</v>
      </c>
      <c r="U1037" s="49">
        <f t="shared" si="780"/>
        <v>0</v>
      </c>
      <c r="V1037" s="49">
        <f t="shared" si="780"/>
        <v>0</v>
      </c>
      <c r="W1037" s="49">
        <f t="shared" si="780"/>
        <v>0</v>
      </c>
      <c r="X1037" s="49">
        <f t="shared" si="780"/>
        <v>0</v>
      </c>
      <c r="Y1037" s="49">
        <f t="shared" si="780"/>
        <v>0</v>
      </c>
      <c r="Z1037" s="49">
        <f t="shared" si="780"/>
        <v>0</v>
      </c>
      <c r="AA1037" s="49">
        <f t="shared" si="780"/>
        <v>0</v>
      </c>
      <c r="AB1037" s="49">
        <f t="shared" si="780"/>
        <v>0</v>
      </c>
    </row>
    <row r="1038" spans="1:28" outlineLevel="3">
      <c r="A1038" s="2" t="s">
        <v>41</v>
      </c>
      <c r="B1038" s="23" t="s">
        <v>223</v>
      </c>
      <c r="C1038" s="48" t="s">
        <v>990</v>
      </c>
      <c r="D1038" s="23" t="s">
        <v>42</v>
      </c>
      <c r="E1038" s="23" t="s">
        <v>2</v>
      </c>
      <c r="F1038" s="23"/>
      <c r="G1038" s="24">
        <f t="shared" ref="G1038:I1038" si="781">SUM(G1039)</f>
        <v>9094422.3599999994</v>
      </c>
      <c r="H1038" s="24">
        <f t="shared" si="781"/>
        <v>0</v>
      </c>
      <c r="I1038" s="35">
        <f t="shared" si="781"/>
        <v>9094422.3599999994</v>
      </c>
      <c r="J1038" s="35">
        <f t="shared" ref="J1038:S1038" si="782">SUM(J1039)</f>
        <v>0</v>
      </c>
      <c r="K1038" s="35">
        <f t="shared" si="782"/>
        <v>0</v>
      </c>
      <c r="L1038" s="35">
        <f t="shared" si="782"/>
        <v>9094422.3599999994</v>
      </c>
      <c r="M1038" s="35">
        <f t="shared" si="782"/>
        <v>0</v>
      </c>
      <c r="N1038" s="35">
        <f t="shared" si="782"/>
        <v>9094422.3599999994</v>
      </c>
      <c r="O1038" s="28">
        <f t="shared" si="782"/>
        <v>0</v>
      </c>
      <c r="P1038" s="28">
        <f t="shared" si="782"/>
        <v>0</v>
      </c>
      <c r="Q1038" s="28">
        <f t="shared" si="782"/>
        <v>0</v>
      </c>
      <c r="R1038" s="28">
        <f t="shared" si="782"/>
        <v>0</v>
      </c>
      <c r="S1038" s="28">
        <f t="shared" si="782"/>
        <v>0</v>
      </c>
      <c r="T1038" s="28">
        <f t="shared" ref="T1038:AB1038" si="783">SUM(T1039)</f>
        <v>0</v>
      </c>
      <c r="U1038" s="28">
        <f t="shared" si="783"/>
        <v>0</v>
      </c>
      <c r="V1038" s="28">
        <f t="shared" si="783"/>
        <v>0</v>
      </c>
      <c r="W1038" s="28">
        <f t="shared" si="783"/>
        <v>0</v>
      </c>
      <c r="X1038" s="28">
        <f t="shared" si="783"/>
        <v>0</v>
      </c>
      <c r="Y1038" s="28">
        <f t="shared" si="783"/>
        <v>0</v>
      </c>
      <c r="Z1038" s="28">
        <f t="shared" si="783"/>
        <v>0</v>
      </c>
      <c r="AA1038" s="28">
        <f t="shared" si="783"/>
        <v>0</v>
      </c>
      <c r="AB1038" s="28">
        <f t="shared" si="783"/>
        <v>0</v>
      </c>
    </row>
    <row r="1039" spans="1:28" ht="63" outlineLevel="4">
      <c r="A1039" s="2" t="s">
        <v>259</v>
      </c>
      <c r="B1039" s="23" t="s">
        <v>223</v>
      </c>
      <c r="C1039" s="48" t="s">
        <v>990</v>
      </c>
      <c r="D1039" s="23" t="s">
        <v>260</v>
      </c>
      <c r="E1039" s="23" t="s">
        <v>2</v>
      </c>
      <c r="F1039" s="23"/>
      <c r="G1039" s="24">
        <f>SUM(G1040:G1041)</f>
        <v>9094422.3599999994</v>
      </c>
      <c r="H1039" s="24">
        <f t="shared" ref="H1039:AB1039" si="784">SUM(H1040:H1041)</f>
        <v>0</v>
      </c>
      <c r="I1039" s="24">
        <f t="shared" si="784"/>
        <v>9094422.3599999994</v>
      </c>
      <c r="J1039" s="24">
        <f t="shared" si="784"/>
        <v>0</v>
      </c>
      <c r="K1039" s="24">
        <f t="shared" si="784"/>
        <v>0</v>
      </c>
      <c r="L1039" s="24">
        <f t="shared" si="784"/>
        <v>9094422.3599999994</v>
      </c>
      <c r="M1039" s="24">
        <f t="shared" si="784"/>
        <v>0</v>
      </c>
      <c r="N1039" s="24">
        <f t="shared" si="784"/>
        <v>9094422.3599999994</v>
      </c>
      <c r="O1039" s="24">
        <f t="shared" si="784"/>
        <v>0</v>
      </c>
      <c r="P1039" s="24">
        <f t="shared" si="784"/>
        <v>0</v>
      </c>
      <c r="Q1039" s="24">
        <f t="shared" si="784"/>
        <v>0</v>
      </c>
      <c r="R1039" s="24">
        <f t="shared" si="784"/>
        <v>0</v>
      </c>
      <c r="S1039" s="24">
        <f t="shared" si="784"/>
        <v>0</v>
      </c>
      <c r="T1039" s="24">
        <f t="shared" si="784"/>
        <v>0</v>
      </c>
      <c r="U1039" s="24">
        <f t="shared" si="784"/>
        <v>0</v>
      </c>
      <c r="V1039" s="24">
        <f t="shared" si="784"/>
        <v>0</v>
      </c>
      <c r="W1039" s="24">
        <f t="shared" si="784"/>
        <v>0</v>
      </c>
      <c r="X1039" s="24">
        <f t="shared" si="784"/>
        <v>0</v>
      </c>
      <c r="Y1039" s="24">
        <f t="shared" si="784"/>
        <v>0</v>
      </c>
      <c r="Z1039" s="24">
        <f t="shared" si="784"/>
        <v>0</v>
      </c>
      <c r="AA1039" s="24">
        <f t="shared" si="784"/>
        <v>0</v>
      </c>
      <c r="AB1039" s="24">
        <f t="shared" si="784"/>
        <v>0</v>
      </c>
    </row>
    <row r="1040" spans="1:28" ht="63" outlineLevel="4">
      <c r="A1040" s="2" t="s">
        <v>991</v>
      </c>
      <c r="B1040" s="23" t="s">
        <v>223</v>
      </c>
      <c r="C1040" s="23" t="s">
        <v>990</v>
      </c>
      <c r="D1040" s="23" t="s">
        <v>260</v>
      </c>
      <c r="E1040" s="23">
        <v>293</v>
      </c>
      <c r="F1040" s="23"/>
      <c r="G1040" s="24">
        <f>SUM(I1040:K1040)-H1040</f>
        <v>9026291.3599999994</v>
      </c>
      <c r="H1040" s="24"/>
      <c r="I1040" s="35">
        <v>9026291.3599999994</v>
      </c>
      <c r="J1040" s="8">
        <f>SUM(Q1040)</f>
        <v>0</v>
      </c>
      <c r="K1040" s="9">
        <f>SUM(S1040+U1040+W1040+Y1040+AA1040)</f>
        <v>0</v>
      </c>
      <c r="L1040" s="28">
        <f>SUM(N1040:P1040)-M1040</f>
        <v>9026291.3599999994</v>
      </c>
      <c r="M1040" s="37"/>
      <c r="N1040" s="36">
        <v>9026291.3599999994</v>
      </c>
      <c r="O1040" s="8">
        <f>SUM(R1040)</f>
        <v>0</v>
      </c>
      <c r="P1040" s="9">
        <f>SUM(T1040+V1040+X1040+Z1040+AB1040)</f>
        <v>0</v>
      </c>
      <c r="Q1040" s="28"/>
      <c r="R1040" s="28"/>
      <c r="S1040" s="28"/>
      <c r="T1040" s="28"/>
      <c r="U1040" s="28"/>
      <c r="V1040" s="28"/>
      <c r="W1040" s="28"/>
      <c r="X1040" s="28"/>
      <c r="Y1040" s="28"/>
      <c r="Z1040" s="28"/>
      <c r="AA1040" s="28"/>
      <c r="AB1040" s="28"/>
    </row>
    <row r="1041" spans="1:28" ht="31.5" outlineLevel="5">
      <c r="A1041" s="2" t="s">
        <v>51</v>
      </c>
      <c r="B1041" s="23" t="s">
        <v>223</v>
      </c>
      <c r="C1041" s="23" t="s">
        <v>990</v>
      </c>
      <c r="D1041" s="23" t="s">
        <v>260</v>
      </c>
      <c r="E1041" s="23" t="s">
        <v>52</v>
      </c>
      <c r="F1041" s="23"/>
      <c r="G1041" s="24">
        <f>SUM(I1041:K1041)-H1041</f>
        <v>68131</v>
      </c>
      <c r="H1041" s="24"/>
      <c r="I1041" s="35">
        <v>68131</v>
      </c>
      <c r="J1041" s="8">
        <f>SUM(Q1041)</f>
        <v>0</v>
      </c>
      <c r="K1041" s="9">
        <f>SUM(S1041+U1041+W1041+Y1041+AA1041)</f>
        <v>0</v>
      </c>
      <c r="L1041" s="28">
        <f>SUM(N1041:P1041)-M1041</f>
        <v>68131</v>
      </c>
      <c r="M1041" s="37"/>
      <c r="N1041" s="36">
        <v>68131</v>
      </c>
      <c r="O1041" s="8">
        <f>SUM(R1041)</f>
        <v>0</v>
      </c>
      <c r="P1041" s="9">
        <f>SUM(T1041+V1041+X1041+Z1041+AB1041)</f>
        <v>0</v>
      </c>
      <c r="Q1041" s="9"/>
      <c r="R1041" s="9"/>
      <c r="S1041" s="9"/>
      <c r="T1041" s="9"/>
      <c r="U1041" s="9"/>
      <c r="V1041" s="9"/>
      <c r="W1041" s="9"/>
      <c r="X1041" s="9"/>
      <c r="Y1041" s="9"/>
      <c r="Z1041" s="9"/>
      <c r="AA1041" s="9"/>
      <c r="AB1041" s="9"/>
    </row>
    <row r="1042" spans="1:28" s="4" customFormat="1" ht="31.5" outlineLevel="1">
      <c r="A1042" s="5" t="s">
        <v>261</v>
      </c>
      <c r="B1042" s="44" t="s">
        <v>262</v>
      </c>
      <c r="C1042" s="44" t="s">
        <v>4</v>
      </c>
      <c r="D1042" s="44" t="s">
        <v>2</v>
      </c>
      <c r="E1042" s="44" t="s">
        <v>2</v>
      </c>
      <c r="F1042" s="44"/>
      <c r="G1042" s="45">
        <f>SUM(G1043+G1047+G1051+G1055+G1077+G1082)</f>
        <v>13939058.060000001</v>
      </c>
      <c r="H1042" s="45">
        <f t="shared" ref="H1042:AB1042" si="785">SUM(H1043+H1047+H1051+H1055+H1077+H1082)</f>
        <v>0</v>
      </c>
      <c r="I1042" s="45">
        <f t="shared" si="785"/>
        <v>13939058.060000001</v>
      </c>
      <c r="J1042" s="45">
        <f t="shared" si="785"/>
        <v>0</v>
      </c>
      <c r="K1042" s="45">
        <f t="shared" si="785"/>
        <v>0</v>
      </c>
      <c r="L1042" s="45">
        <f t="shared" si="785"/>
        <v>13842492.450000001</v>
      </c>
      <c r="M1042" s="45">
        <f t="shared" si="785"/>
        <v>0</v>
      </c>
      <c r="N1042" s="45">
        <f t="shared" si="785"/>
        <v>13842492.450000001</v>
      </c>
      <c r="O1042" s="45">
        <f t="shared" si="785"/>
        <v>0</v>
      </c>
      <c r="P1042" s="45">
        <f t="shared" si="785"/>
        <v>0</v>
      </c>
      <c r="Q1042" s="45">
        <f t="shared" si="785"/>
        <v>0</v>
      </c>
      <c r="R1042" s="45">
        <f t="shared" si="785"/>
        <v>0</v>
      </c>
      <c r="S1042" s="45">
        <f t="shared" si="785"/>
        <v>0</v>
      </c>
      <c r="T1042" s="45">
        <f t="shared" si="785"/>
        <v>0</v>
      </c>
      <c r="U1042" s="45">
        <f t="shared" si="785"/>
        <v>0</v>
      </c>
      <c r="V1042" s="45">
        <f t="shared" si="785"/>
        <v>0</v>
      </c>
      <c r="W1042" s="45">
        <f t="shared" si="785"/>
        <v>0</v>
      </c>
      <c r="X1042" s="45">
        <f t="shared" si="785"/>
        <v>0</v>
      </c>
      <c r="Y1042" s="45">
        <f t="shared" si="785"/>
        <v>0</v>
      </c>
      <c r="Z1042" s="45">
        <f t="shared" si="785"/>
        <v>0</v>
      </c>
      <c r="AA1042" s="45">
        <f t="shared" si="785"/>
        <v>0</v>
      </c>
      <c r="AB1042" s="45">
        <f t="shared" si="785"/>
        <v>0</v>
      </c>
    </row>
    <row r="1043" spans="1:28" s="7" customFormat="1" ht="47.25" outlineLevel="2">
      <c r="A1043" s="6" t="s">
        <v>263</v>
      </c>
      <c r="B1043" s="48" t="s">
        <v>262</v>
      </c>
      <c r="C1043" s="48" t="s">
        <v>264</v>
      </c>
      <c r="D1043" s="48" t="s">
        <v>2</v>
      </c>
      <c r="E1043" s="48" t="s">
        <v>2</v>
      </c>
      <c r="F1043" s="48"/>
      <c r="G1043" s="49">
        <f t="shared" ref="G1043:W1043" si="786">SUM(G1044)</f>
        <v>3577925.79</v>
      </c>
      <c r="H1043" s="49">
        <f t="shared" si="786"/>
        <v>0</v>
      </c>
      <c r="I1043" s="49">
        <f t="shared" si="786"/>
        <v>3577925.79</v>
      </c>
      <c r="J1043" s="49">
        <f t="shared" si="786"/>
        <v>0</v>
      </c>
      <c r="K1043" s="49">
        <f t="shared" si="786"/>
        <v>0</v>
      </c>
      <c r="L1043" s="49">
        <f t="shared" si="786"/>
        <v>3569937.79</v>
      </c>
      <c r="M1043" s="49">
        <f t="shared" si="786"/>
        <v>0</v>
      </c>
      <c r="N1043" s="50">
        <f t="shared" si="786"/>
        <v>3569937.79</v>
      </c>
      <c r="O1043" s="51">
        <f t="shared" si="786"/>
        <v>0</v>
      </c>
      <c r="P1043" s="51">
        <f t="shared" si="786"/>
        <v>0</v>
      </c>
      <c r="Q1043" s="51">
        <f t="shared" si="786"/>
        <v>0</v>
      </c>
      <c r="R1043" s="51">
        <f t="shared" si="786"/>
        <v>0</v>
      </c>
      <c r="S1043" s="51">
        <f t="shared" si="786"/>
        <v>0</v>
      </c>
      <c r="T1043" s="51">
        <f t="shared" si="786"/>
        <v>0</v>
      </c>
      <c r="U1043" s="51">
        <f t="shared" si="786"/>
        <v>0</v>
      </c>
      <c r="V1043" s="51">
        <f t="shared" si="786"/>
        <v>0</v>
      </c>
      <c r="W1043" s="51">
        <f t="shared" si="786"/>
        <v>0</v>
      </c>
      <c r="X1043" s="51">
        <f t="shared" ref="I1043:AB1045" si="787">SUM(X1044)</f>
        <v>0</v>
      </c>
      <c r="Y1043" s="51">
        <f t="shared" si="787"/>
        <v>0</v>
      </c>
      <c r="Z1043" s="51">
        <f t="shared" si="787"/>
        <v>0</v>
      </c>
      <c r="AA1043" s="51">
        <f t="shared" si="787"/>
        <v>0</v>
      </c>
      <c r="AB1043" s="51">
        <f t="shared" si="787"/>
        <v>0</v>
      </c>
    </row>
    <row r="1044" spans="1:28" ht="63" outlineLevel="3">
      <c r="A1044" s="2" t="s">
        <v>225</v>
      </c>
      <c r="B1044" s="23" t="s">
        <v>262</v>
      </c>
      <c r="C1044" s="23" t="s">
        <v>264</v>
      </c>
      <c r="D1044" s="23" t="s">
        <v>226</v>
      </c>
      <c r="E1044" s="23" t="s">
        <v>2</v>
      </c>
      <c r="F1044" s="23"/>
      <c r="G1044" s="24">
        <f>SUM(G1045)</f>
        <v>3577925.79</v>
      </c>
      <c r="H1044" s="24">
        <f>SUM(H1045)</f>
        <v>0</v>
      </c>
      <c r="I1044" s="24">
        <f t="shared" si="787"/>
        <v>3577925.79</v>
      </c>
      <c r="J1044" s="24">
        <f t="shared" si="787"/>
        <v>0</v>
      </c>
      <c r="K1044" s="24">
        <f t="shared" si="787"/>
        <v>0</v>
      </c>
      <c r="L1044" s="24">
        <f t="shared" si="787"/>
        <v>3569937.79</v>
      </c>
      <c r="M1044" s="24">
        <f t="shared" si="787"/>
        <v>0</v>
      </c>
      <c r="N1044" s="35">
        <f t="shared" si="787"/>
        <v>3569937.79</v>
      </c>
      <c r="O1044" s="28">
        <f t="shared" si="787"/>
        <v>0</v>
      </c>
      <c r="P1044" s="28">
        <f t="shared" si="787"/>
        <v>0</v>
      </c>
      <c r="Q1044" s="28">
        <f t="shared" si="787"/>
        <v>0</v>
      </c>
      <c r="R1044" s="28">
        <f t="shared" si="787"/>
        <v>0</v>
      </c>
      <c r="S1044" s="28">
        <f t="shared" si="787"/>
        <v>0</v>
      </c>
      <c r="T1044" s="28">
        <f t="shared" si="787"/>
        <v>0</v>
      </c>
      <c r="U1044" s="28">
        <f t="shared" si="787"/>
        <v>0</v>
      </c>
      <c r="V1044" s="28">
        <f t="shared" si="787"/>
        <v>0</v>
      </c>
      <c r="W1044" s="28">
        <f t="shared" si="787"/>
        <v>0</v>
      </c>
      <c r="X1044" s="28">
        <f t="shared" si="787"/>
        <v>0</v>
      </c>
      <c r="Y1044" s="28">
        <f t="shared" si="787"/>
        <v>0</v>
      </c>
      <c r="Z1044" s="28">
        <f t="shared" si="787"/>
        <v>0</v>
      </c>
      <c r="AA1044" s="28">
        <f t="shared" si="787"/>
        <v>0</v>
      </c>
      <c r="AB1044" s="28">
        <f t="shared" si="787"/>
        <v>0</v>
      </c>
    </row>
    <row r="1045" spans="1:28" ht="94.5" outlineLevel="4">
      <c r="A1045" s="2" t="s">
        <v>233</v>
      </c>
      <c r="B1045" s="23" t="s">
        <v>262</v>
      </c>
      <c r="C1045" s="23" t="s">
        <v>264</v>
      </c>
      <c r="D1045" s="23" t="s">
        <v>234</v>
      </c>
      <c r="E1045" s="23" t="s">
        <v>2</v>
      </c>
      <c r="F1045" s="23"/>
      <c r="G1045" s="24">
        <f>SUM(G1046)</f>
        <v>3577925.79</v>
      </c>
      <c r="H1045" s="24">
        <f>SUM(H1046)</f>
        <v>0</v>
      </c>
      <c r="I1045" s="24">
        <f t="shared" si="787"/>
        <v>3577925.79</v>
      </c>
      <c r="J1045" s="24">
        <f t="shared" si="787"/>
        <v>0</v>
      </c>
      <c r="K1045" s="24">
        <f t="shared" si="787"/>
        <v>0</v>
      </c>
      <c r="L1045" s="24">
        <f t="shared" si="787"/>
        <v>3569937.79</v>
      </c>
      <c r="M1045" s="24">
        <f t="shared" si="787"/>
        <v>0</v>
      </c>
      <c r="N1045" s="35">
        <f t="shared" si="787"/>
        <v>3569937.79</v>
      </c>
      <c r="O1045" s="28">
        <f t="shared" si="787"/>
        <v>0</v>
      </c>
      <c r="P1045" s="28">
        <f t="shared" si="787"/>
        <v>0</v>
      </c>
      <c r="Q1045" s="28">
        <f t="shared" si="787"/>
        <v>0</v>
      </c>
      <c r="R1045" s="28">
        <f t="shared" si="787"/>
        <v>0</v>
      </c>
      <c r="S1045" s="28">
        <f t="shared" si="787"/>
        <v>0</v>
      </c>
      <c r="T1045" s="28">
        <f t="shared" si="787"/>
        <v>0</v>
      </c>
      <c r="U1045" s="28">
        <f t="shared" si="787"/>
        <v>0</v>
      </c>
      <c r="V1045" s="28">
        <f t="shared" si="787"/>
        <v>0</v>
      </c>
      <c r="W1045" s="28">
        <f t="shared" si="787"/>
        <v>0</v>
      </c>
      <c r="X1045" s="28">
        <f t="shared" si="787"/>
        <v>0</v>
      </c>
      <c r="Y1045" s="28">
        <f t="shared" si="787"/>
        <v>0</v>
      </c>
      <c r="Z1045" s="28">
        <f t="shared" si="787"/>
        <v>0</v>
      </c>
      <c r="AA1045" s="28">
        <f t="shared" si="787"/>
        <v>0</v>
      </c>
      <c r="AB1045" s="28">
        <f t="shared" si="787"/>
        <v>0</v>
      </c>
    </row>
    <row r="1046" spans="1:28" ht="63" outlineLevel="5">
      <c r="A1046" s="2" t="s">
        <v>229</v>
      </c>
      <c r="B1046" s="23" t="s">
        <v>262</v>
      </c>
      <c r="C1046" s="23" t="s">
        <v>264</v>
      </c>
      <c r="D1046" s="23" t="s">
        <v>234</v>
      </c>
      <c r="E1046" s="23" t="s">
        <v>230</v>
      </c>
      <c r="F1046" s="23"/>
      <c r="G1046" s="24">
        <f>SUM(I1046:K1046)-H1046</f>
        <v>3577925.79</v>
      </c>
      <c r="H1046" s="24"/>
      <c r="I1046" s="35">
        <v>3577925.79</v>
      </c>
      <c r="J1046" s="8">
        <f>SUM(Q1046)</f>
        <v>0</v>
      </c>
      <c r="K1046" s="9">
        <f>SUM(S1046+U1046+W1046+Y1046+AA1046)</f>
        <v>0</v>
      </c>
      <c r="L1046" s="28">
        <f>SUM(N1046:P1046)-M1046</f>
        <v>3569937.79</v>
      </c>
      <c r="M1046" s="37"/>
      <c r="N1046" s="36">
        <v>3569937.79</v>
      </c>
      <c r="O1046" s="8">
        <f>SUM(R1046)</f>
        <v>0</v>
      </c>
      <c r="P1046" s="9">
        <f>SUM(T1046+V1046+X1046+Z1046+AB1046)</f>
        <v>0</v>
      </c>
      <c r="Q1046" s="9"/>
      <c r="R1046" s="9"/>
      <c r="S1046" s="9"/>
      <c r="T1046" s="9"/>
      <c r="U1046" s="9"/>
      <c r="V1046" s="9"/>
      <c r="W1046" s="9"/>
      <c r="X1046" s="9"/>
      <c r="Y1046" s="9"/>
      <c r="Z1046" s="9"/>
      <c r="AA1046" s="9"/>
      <c r="AB1046" s="9"/>
    </row>
    <row r="1047" spans="1:28" s="7" customFormat="1" ht="63" outlineLevel="2">
      <c r="A1047" s="6" t="s">
        <v>265</v>
      </c>
      <c r="B1047" s="48" t="s">
        <v>262</v>
      </c>
      <c r="C1047" s="48" t="s">
        <v>266</v>
      </c>
      <c r="D1047" s="48" t="s">
        <v>2</v>
      </c>
      <c r="E1047" s="48" t="s">
        <v>2</v>
      </c>
      <c r="F1047" s="48"/>
      <c r="G1047" s="49">
        <f t="shared" ref="G1047:I1049" si="788">SUM(G1048)</f>
        <v>1979874.48</v>
      </c>
      <c r="H1047" s="49">
        <f t="shared" si="788"/>
        <v>0</v>
      </c>
      <c r="I1047" s="50">
        <f t="shared" si="788"/>
        <v>1979874.48</v>
      </c>
      <c r="J1047" s="50">
        <f t="shared" ref="J1047:AB1049" si="789">SUM(J1048)</f>
        <v>0</v>
      </c>
      <c r="K1047" s="50">
        <f t="shared" si="789"/>
        <v>0</v>
      </c>
      <c r="L1047" s="50">
        <f t="shared" si="789"/>
        <v>1979874.48</v>
      </c>
      <c r="M1047" s="50">
        <f t="shared" si="789"/>
        <v>0</v>
      </c>
      <c r="N1047" s="50">
        <f t="shared" si="789"/>
        <v>1979874.48</v>
      </c>
      <c r="O1047" s="51">
        <f t="shared" si="789"/>
        <v>0</v>
      </c>
      <c r="P1047" s="51">
        <f t="shared" si="789"/>
        <v>0</v>
      </c>
      <c r="Q1047" s="51">
        <f t="shared" si="789"/>
        <v>0</v>
      </c>
      <c r="R1047" s="51">
        <f t="shared" si="789"/>
        <v>0</v>
      </c>
      <c r="S1047" s="51">
        <f t="shared" si="789"/>
        <v>0</v>
      </c>
      <c r="T1047" s="51">
        <f t="shared" si="789"/>
        <v>0</v>
      </c>
      <c r="U1047" s="51">
        <f t="shared" si="789"/>
        <v>0</v>
      </c>
      <c r="V1047" s="51">
        <f t="shared" si="789"/>
        <v>0</v>
      </c>
      <c r="W1047" s="51">
        <f t="shared" si="789"/>
        <v>0</v>
      </c>
      <c r="X1047" s="51">
        <f t="shared" si="789"/>
        <v>0</v>
      </c>
      <c r="Y1047" s="51">
        <f t="shared" si="789"/>
        <v>0</v>
      </c>
      <c r="Z1047" s="51">
        <f t="shared" si="789"/>
        <v>0</v>
      </c>
      <c r="AA1047" s="51">
        <f t="shared" si="789"/>
        <v>0</v>
      </c>
      <c r="AB1047" s="51">
        <f t="shared" si="789"/>
        <v>0</v>
      </c>
    </row>
    <row r="1048" spans="1:28" ht="63" outlineLevel="3">
      <c r="A1048" s="2" t="s">
        <v>225</v>
      </c>
      <c r="B1048" s="23" t="s">
        <v>262</v>
      </c>
      <c r="C1048" s="23" t="s">
        <v>266</v>
      </c>
      <c r="D1048" s="23" t="s">
        <v>226</v>
      </c>
      <c r="E1048" s="23" t="s">
        <v>2</v>
      </c>
      <c r="F1048" s="23"/>
      <c r="G1048" s="24">
        <f t="shared" si="788"/>
        <v>1979874.48</v>
      </c>
      <c r="H1048" s="24">
        <f t="shared" si="788"/>
        <v>0</v>
      </c>
      <c r="I1048" s="35">
        <f t="shared" si="788"/>
        <v>1979874.48</v>
      </c>
      <c r="J1048" s="35">
        <f t="shared" si="789"/>
        <v>0</v>
      </c>
      <c r="K1048" s="35">
        <f t="shared" si="789"/>
        <v>0</v>
      </c>
      <c r="L1048" s="35">
        <f t="shared" si="789"/>
        <v>1979874.48</v>
      </c>
      <c r="M1048" s="35">
        <f t="shared" si="789"/>
        <v>0</v>
      </c>
      <c r="N1048" s="35">
        <f t="shared" si="789"/>
        <v>1979874.48</v>
      </c>
      <c r="O1048" s="28">
        <f t="shared" si="789"/>
        <v>0</v>
      </c>
      <c r="P1048" s="28">
        <f t="shared" si="789"/>
        <v>0</v>
      </c>
      <c r="Q1048" s="28">
        <f t="shared" si="789"/>
        <v>0</v>
      </c>
      <c r="R1048" s="28">
        <f t="shared" si="789"/>
        <v>0</v>
      </c>
      <c r="S1048" s="28">
        <f t="shared" si="789"/>
        <v>0</v>
      </c>
      <c r="T1048" s="28">
        <f t="shared" si="789"/>
        <v>0</v>
      </c>
      <c r="U1048" s="28">
        <f t="shared" si="789"/>
        <v>0</v>
      </c>
      <c r="V1048" s="28">
        <f t="shared" si="789"/>
        <v>0</v>
      </c>
      <c r="W1048" s="28">
        <f t="shared" si="789"/>
        <v>0</v>
      </c>
      <c r="X1048" s="28">
        <f t="shared" si="789"/>
        <v>0</v>
      </c>
      <c r="Y1048" s="28">
        <f t="shared" si="789"/>
        <v>0</v>
      </c>
      <c r="Z1048" s="28">
        <f t="shared" si="789"/>
        <v>0</v>
      </c>
      <c r="AA1048" s="28">
        <f t="shared" si="789"/>
        <v>0</v>
      </c>
      <c r="AB1048" s="28">
        <f t="shared" si="789"/>
        <v>0</v>
      </c>
    </row>
    <row r="1049" spans="1:28" ht="141.75" outlineLevel="4">
      <c r="A1049" s="2" t="s">
        <v>267</v>
      </c>
      <c r="B1049" s="23" t="s">
        <v>262</v>
      </c>
      <c r="C1049" s="23" t="s">
        <v>266</v>
      </c>
      <c r="D1049" s="23" t="s">
        <v>268</v>
      </c>
      <c r="E1049" s="23" t="s">
        <v>2</v>
      </c>
      <c r="F1049" s="23"/>
      <c r="G1049" s="24">
        <f t="shared" si="788"/>
        <v>1979874.48</v>
      </c>
      <c r="H1049" s="24">
        <f t="shared" si="788"/>
        <v>0</v>
      </c>
      <c r="I1049" s="35">
        <f t="shared" si="788"/>
        <v>1979874.48</v>
      </c>
      <c r="J1049" s="35">
        <f t="shared" si="789"/>
        <v>0</v>
      </c>
      <c r="K1049" s="35">
        <f t="shared" si="789"/>
        <v>0</v>
      </c>
      <c r="L1049" s="35">
        <f t="shared" si="789"/>
        <v>1979874.48</v>
      </c>
      <c r="M1049" s="35">
        <f t="shared" si="789"/>
        <v>0</v>
      </c>
      <c r="N1049" s="35">
        <f t="shared" si="789"/>
        <v>1979874.48</v>
      </c>
      <c r="O1049" s="28">
        <f t="shared" si="789"/>
        <v>0</v>
      </c>
      <c r="P1049" s="28">
        <f t="shared" si="789"/>
        <v>0</v>
      </c>
      <c r="Q1049" s="28">
        <f t="shared" si="789"/>
        <v>0</v>
      </c>
      <c r="R1049" s="28">
        <f t="shared" si="789"/>
        <v>0</v>
      </c>
      <c r="S1049" s="28">
        <f t="shared" si="789"/>
        <v>0</v>
      </c>
      <c r="T1049" s="28">
        <f t="shared" si="789"/>
        <v>0</v>
      </c>
      <c r="U1049" s="28">
        <f t="shared" si="789"/>
        <v>0</v>
      </c>
      <c r="V1049" s="28">
        <f t="shared" si="789"/>
        <v>0</v>
      </c>
      <c r="W1049" s="28">
        <f t="shared" si="789"/>
        <v>0</v>
      </c>
      <c r="X1049" s="28">
        <f t="shared" si="789"/>
        <v>0</v>
      </c>
      <c r="Y1049" s="28">
        <f t="shared" si="789"/>
        <v>0</v>
      </c>
      <c r="Z1049" s="28">
        <f t="shared" si="789"/>
        <v>0</v>
      </c>
      <c r="AA1049" s="28">
        <f t="shared" si="789"/>
        <v>0</v>
      </c>
      <c r="AB1049" s="28">
        <f t="shared" si="789"/>
        <v>0</v>
      </c>
    </row>
    <row r="1050" spans="1:28" ht="63" outlineLevel="5">
      <c r="A1050" s="2" t="s">
        <v>229</v>
      </c>
      <c r="B1050" s="23" t="s">
        <v>262</v>
      </c>
      <c r="C1050" s="23" t="s">
        <v>266</v>
      </c>
      <c r="D1050" s="23" t="s">
        <v>268</v>
      </c>
      <c r="E1050" s="23" t="s">
        <v>230</v>
      </c>
      <c r="F1050" s="23"/>
      <c r="G1050" s="24">
        <f>SUM(I1050:K1050)-H1050</f>
        <v>1979874.48</v>
      </c>
      <c r="H1050" s="24"/>
      <c r="I1050" s="35">
        <v>1979874.48</v>
      </c>
      <c r="J1050" s="8">
        <f>SUM(Q1050)</f>
        <v>0</v>
      </c>
      <c r="K1050" s="9">
        <f>SUM(S1050+U1050+W1050+Y1050+AA1050)</f>
        <v>0</v>
      </c>
      <c r="L1050" s="28">
        <f>SUM(N1050:P1050)-M1050</f>
        <v>1979874.48</v>
      </c>
      <c r="M1050" s="37"/>
      <c r="N1050" s="36">
        <v>1979874.48</v>
      </c>
      <c r="O1050" s="8">
        <f>SUM(R1050)</f>
        <v>0</v>
      </c>
      <c r="P1050" s="9">
        <f>SUM(T1050+V1050+X1050+Z1050+AB1050)</f>
        <v>0</v>
      </c>
      <c r="Q1050" s="9"/>
      <c r="R1050" s="9"/>
      <c r="S1050" s="9"/>
      <c r="T1050" s="9"/>
      <c r="U1050" s="9"/>
      <c r="V1050" s="9"/>
      <c r="W1050" s="9"/>
      <c r="X1050" s="9"/>
      <c r="Y1050" s="9"/>
      <c r="Z1050" s="9"/>
      <c r="AA1050" s="9"/>
      <c r="AB1050" s="9"/>
    </row>
    <row r="1051" spans="1:28" s="7" customFormat="1" ht="63" outlineLevel="2">
      <c r="A1051" s="6" t="s">
        <v>212</v>
      </c>
      <c r="B1051" s="48" t="s">
        <v>262</v>
      </c>
      <c r="C1051" s="48" t="s">
        <v>213</v>
      </c>
      <c r="D1051" s="48" t="s">
        <v>2</v>
      </c>
      <c r="E1051" s="48" t="s">
        <v>2</v>
      </c>
      <c r="F1051" s="48"/>
      <c r="G1051" s="49">
        <f t="shared" ref="G1051:I1053" si="790">SUM(G1052)</f>
        <v>14212</v>
      </c>
      <c r="H1051" s="49">
        <f t="shared" si="790"/>
        <v>0</v>
      </c>
      <c r="I1051" s="50">
        <f t="shared" si="790"/>
        <v>14212</v>
      </c>
      <c r="J1051" s="50">
        <f t="shared" ref="J1051:AB1053" si="791">SUM(J1052)</f>
        <v>0</v>
      </c>
      <c r="K1051" s="50">
        <f t="shared" si="791"/>
        <v>0</v>
      </c>
      <c r="L1051" s="50">
        <f t="shared" si="791"/>
        <v>14212</v>
      </c>
      <c r="M1051" s="50">
        <f t="shared" si="791"/>
        <v>0</v>
      </c>
      <c r="N1051" s="50">
        <f t="shared" si="791"/>
        <v>14212</v>
      </c>
      <c r="O1051" s="51">
        <f t="shared" si="791"/>
        <v>0</v>
      </c>
      <c r="P1051" s="51">
        <f t="shared" si="791"/>
        <v>0</v>
      </c>
      <c r="Q1051" s="51">
        <f t="shared" si="791"/>
        <v>0</v>
      </c>
      <c r="R1051" s="51">
        <f t="shared" si="791"/>
        <v>0</v>
      </c>
      <c r="S1051" s="51">
        <f t="shared" si="791"/>
        <v>0</v>
      </c>
      <c r="T1051" s="51">
        <f t="shared" si="791"/>
        <v>0</v>
      </c>
      <c r="U1051" s="51">
        <f t="shared" si="791"/>
        <v>0</v>
      </c>
      <c r="V1051" s="51">
        <f t="shared" si="791"/>
        <v>0</v>
      </c>
      <c r="W1051" s="51">
        <f t="shared" si="791"/>
        <v>0</v>
      </c>
      <c r="X1051" s="51">
        <f t="shared" si="791"/>
        <v>0</v>
      </c>
      <c r="Y1051" s="51">
        <f t="shared" si="791"/>
        <v>0</v>
      </c>
      <c r="Z1051" s="51">
        <f t="shared" si="791"/>
        <v>0</v>
      </c>
      <c r="AA1051" s="51">
        <f t="shared" si="791"/>
        <v>0</v>
      </c>
      <c r="AB1051" s="51">
        <f t="shared" si="791"/>
        <v>0</v>
      </c>
    </row>
    <row r="1052" spans="1:28" ht="63" outlineLevel="3">
      <c r="A1052" s="2" t="s">
        <v>225</v>
      </c>
      <c r="B1052" s="23" t="s">
        <v>262</v>
      </c>
      <c r="C1052" s="23" t="s">
        <v>213</v>
      </c>
      <c r="D1052" s="23" t="s">
        <v>226</v>
      </c>
      <c r="E1052" s="23" t="s">
        <v>2</v>
      </c>
      <c r="F1052" s="23"/>
      <c r="G1052" s="24">
        <f t="shared" si="790"/>
        <v>14212</v>
      </c>
      <c r="H1052" s="24">
        <f t="shared" si="790"/>
        <v>0</v>
      </c>
      <c r="I1052" s="35">
        <f t="shared" si="790"/>
        <v>14212</v>
      </c>
      <c r="J1052" s="35">
        <f t="shared" si="791"/>
        <v>0</v>
      </c>
      <c r="K1052" s="35">
        <f t="shared" si="791"/>
        <v>0</v>
      </c>
      <c r="L1052" s="35">
        <f t="shared" si="791"/>
        <v>14212</v>
      </c>
      <c r="M1052" s="35">
        <f t="shared" si="791"/>
        <v>0</v>
      </c>
      <c r="N1052" s="35">
        <f t="shared" si="791"/>
        <v>14212</v>
      </c>
      <c r="O1052" s="28">
        <f t="shared" si="791"/>
        <v>0</v>
      </c>
      <c r="P1052" s="28">
        <f t="shared" si="791"/>
        <v>0</v>
      </c>
      <c r="Q1052" s="28">
        <f t="shared" si="791"/>
        <v>0</v>
      </c>
      <c r="R1052" s="28">
        <f t="shared" si="791"/>
        <v>0</v>
      </c>
      <c r="S1052" s="28">
        <f t="shared" si="791"/>
        <v>0</v>
      </c>
      <c r="T1052" s="28">
        <f t="shared" si="791"/>
        <v>0</v>
      </c>
      <c r="U1052" s="28">
        <f t="shared" si="791"/>
        <v>0</v>
      </c>
      <c r="V1052" s="28">
        <f t="shared" si="791"/>
        <v>0</v>
      </c>
      <c r="W1052" s="28">
        <f t="shared" si="791"/>
        <v>0</v>
      </c>
      <c r="X1052" s="28">
        <f t="shared" si="791"/>
        <v>0</v>
      </c>
      <c r="Y1052" s="28">
        <f t="shared" si="791"/>
        <v>0</v>
      </c>
      <c r="Z1052" s="28">
        <f t="shared" si="791"/>
        <v>0</v>
      </c>
      <c r="AA1052" s="28">
        <f t="shared" si="791"/>
        <v>0</v>
      </c>
      <c r="AB1052" s="28">
        <f t="shared" si="791"/>
        <v>0</v>
      </c>
    </row>
    <row r="1053" spans="1:28" ht="31.5" outlineLevel="4">
      <c r="A1053" s="2" t="s">
        <v>227</v>
      </c>
      <c r="B1053" s="23" t="s">
        <v>262</v>
      </c>
      <c r="C1053" s="23" t="s">
        <v>213</v>
      </c>
      <c r="D1053" s="23" t="s">
        <v>228</v>
      </c>
      <c r="E1053" s="23" t="s">
        <v>2</v>
      </c>
      <c r="F1053" s="23"/>
      <c r="G1053" s="24">
        <f t="shared" si="790"/>
        <v>14212</v>
      </c>
      <c r="H1053" s="24">
        <f t="shared" si="790"/>
        <v>0</v>
      </c>
      <c r="I1053" s="35">
        <f t="shared" si="790"/>
        <v>14212</v>
      </c>
      <c r="J1053" s="35">
        <f t="shared" si="791"/>
        <v>0</v>
      </c>
      <c r="K1053" s="35">
        <f t="shared" si="791"/>
        <v>0</v>
      </c>
      <c r="L1053" s="35">
        <f t="shared" si="791"/>
        <v>14212</v>
      </c>
      <c r="M1053" s="35">
        <f t="shared" si="791"/>
        <v>0</v>
      </c>
      <c r="N1053" s="35">
        <f t="shared" si="791"/>
        <v>14212</v>
      </c>
      <c r="O1053" s="28">
        <f t="shared" si="791"/>
        <v>0</v>
      </c>
      <c r="P1053" s="28">
        <f t="shared" si="791"/>
        <v>0</v>
      </c>
      <c r="Q1053" s="28">
        <f t="shared" si="791"/>
        <v>0</v>
      </c>
      <c r="R1053" s="28">
        <f t="shared" si="791"/>
        <v>0</v>
      </c>
      <c r="S1053" s="28">
        <f t="shared" si="791"/>
        <v>0</v>
      </c>
      <c r="T1053" s="28">
        <f t="shared" si="791"/>
        <v>0</v>
      </c>
      <c r="U1053" s="28">
        <f t="shared" si="791"/>
        <v>0</v>
      </c>
      <c r="V1053" s="28">
        <f t="shared" si="791"/>
        <v>0</v>
      </c>
      <c r="W1053" s="28">
        <f t="shared" si="791"/>
        <v>0</v>
      </c>
      <c r="X1053" s="28">
        <f t="shared" si="791"/>
        <v>0</v>
      </c>
      <c r="Y1053" s="28">
        <f t="shared" si="791"/>
        <v>0</v>
      </c>
      <c r="Z1053" s="28">
        <f t="shared" si="791"/>
        <v>0</v>
      </c>
      <c r="AA1053" s="28">
        <f t="shared" si="791"/>
        <v>0</v>
      </c>
      <c r="AB1053" s="28">
        <f t="shared" si="791"/>
        <v>0</v>
      </c>
    </row>
    <row r="1054" spans="1:28" ht="63" outlineLevel="5">
      <c r="A1054" s="2" t="s">
        <v>229</v>
      </c>
      <c r="B1054" s="23" t="s">
        <v>262</v>
      </c>
      <c r="C1054" s="23" t="s">
        <v>213</v>
      </c>
      <c r="D1054" s="23" t="s">
        <v>228</v>
      </c>
      <c r="E1054" s="23" t="s">
        <v>230</v>
      </c>
      <c r="F1054" s="23"/>
      <c r="G1054" s="24">
        <f>SUM(I1054:K1054)-H1054</f>
        <v>14212</v>
      </c>
      <c r="H1054" s="24"/>
      <c r="I1054" s="35">
        <v>14212</v>
      </c>
      <c r="J1054" s="8">
        <f>SUM(Q1054)</f>
        <v>0</v>
      </c>
      <c r="K1054" s="9">
        <f>SUM(S1054+U1054+W1054+Y1054+AA1054)</f>
        <v>0</v>
      </c>
      <c r="L1054" s="28">
        <f>SUM(N1054:P1054)-M1054</f>
        <v>14212</v>
      </c>
      <c r="M1054" s="37"/>
      <c r="N1054" s="36">
        <v>14212</v>
      </c>
      <c r="O1054" s="8">
        <f>SUM(R1054)</f>
        <v>0</v>
      </c>
      <c r="P1054" s="9">
        <f>SUM(T1054+V1054+X1054+Z1054+AB1054)</f>
        <v>0</v>
      </c>
      <c r="Q1054" s="9"/>
      <c r="R1054" s="9"/>
      <c r="S1054" s="9"/>
      <c r="T1054" s="9"/>
      <c r="U1054" s="9"/>
      <c r="V1054" s="9"/>
      <c r="W1054" s="9"/>
      <c r="X1054" s="9"/>
      <c r="Y1054" s="9"/>
      <c r="Z1054" s="9"/>
      <c r="AA1054" s="9"/>
      <c r="AB1054" s="9"/>
    </row>
    <row r="1055" spans="1:28" s="7" customFormat="1" ht="63" outlineLevel="2">
      <c r="A1055" s="6" t="s">
        <v>269</v>
      </c>
      <c r="B1055" s="48" t="s">
        <v>262</v>
      </c>
      <c r="C1055" s="48" t="s">
        <v>270</v>
      </c>
      <c r="D1055" s="48" t="s">
        <v>2</v>
      </c>
      <c r="E1055" s="48" t="s">
        <v>2</v>
      </c>
      <c r="F1055" s="48"/>
      <c r="G1055" s="49">
        <f t="shared" ref="G1055:AB1055" si="792">SUM(G1056+G1062+G1072)</f>
        <v>8242742.3900000006</v>
      </c>
      <c r="H1055" s="49">
        <f t="shared" si="792"/>
        <v>0</v>
      </c>
      <c r="I1055" s="50">
        <f t="shared" si="792"/>
        <v>8242742.3900000006</v>
      </c>
      <c r="J1055" s="50">
        <f t="shared" si="792"/>
        <v>0</v>
      </c>
      <c r="K1055" s="50">
        <f t="shared" si="792"/>
        <v>0</v>
      </c>
      <c r="L1055" s="50">
        <f t="shared" si="792"/>
        <v>8154164.7800000003</v>
      </c>
      <c r="M1055" s="50">
        <f t="shared" si="792"/>
        <v>0</v>
      </c>
      <c r="N1055" s="50">
        <f t="shared" si="792"/>
        <v>8154164.7800000003</v>
      </c>
      <c r="O1055" s="51">
        <f t="shared" si="792"/>
        <v>0</v>
      </c>
      <c r="P1055" s="51">
        <f t="shared" si="792"/>
        <v>0</v>
      </c>
      <c r="Q1055" s="51">
        <f t="shared" si="792"/>
        <v>0</v>
      </c>
      <c r="R1055" s="51">
        <f t="shared" si="792"/>
        <v>0</v>
      </c>
      <c r="S1055" s="51">
        <f t="shared" si="792"/>
        <v>0</v>
      </c>
      <c r="T1055" s="51">
        <f t="shared" si="792"/>
        <v>0</v>
      </c>
      <c r="U1055" s="51">
        <f t="shared" si="792"/>
        <v>0</v>
      </c>
      <c r="V1055" s="51">
        <f t="shared" si="792"/>
        <v>0</v>
      </c>
      <c r="W1055" s="51">
        <f t="shared" si="792"/>
        <v>0</v>
      </c>
      <c r="X1055" s="51">
        <f t="shared" si="792"/>
        <v>0</v>
      </c>
      <c r="Y1055" s="51">
        <f t="shared" si="792"/>
        <v>0</v>
      </c>
      <c r="Z1055" s="51">
        <f t="shared" si="792"/>
        <v>0</v>
      </c>
      <c r="AA1055" s="51">
        <f t="shared" si="792"/>
        <v>0</v>
      </c>
      <c r="AB1055" s="51">
        <f t="shared" si="792"/>
        <v>0</v>
      </c>
    </row>
    <row r="1056" spans="1:28" ht="110.25" outlineLevel="3">
      <c r="A1056" s="2" t="s">
        <v>9</v>
      </c>
      <c r="B1056" s="23" t="s">
        <v>262</v>
      </c>
      <c r="C1056" s="23" t="s">
        <v>270</v>
      </c>
      <c r="D1056" s="23" t="s">
        <v>10</v>
      </c>
      <c r="E1056" s="23" t="s">
        <v>2</v>
      </c>
      <c r="F1056" s="23"/>
      <c r="G1056" s="24">
        <f>SUM(G1057+G1060)</f>
        <v>6260421.7100000009</v>
      </c>
      <c r="H1056" s="24">
        <f>SUM(H1057+H1060)</f>
        <v>0</v>
      </c>
      <c r="I1056" s="35">
        <f>SUM(I1057+I1060)</f>
        <v>6260421.7100000009</v>
      </c>
      <c r="J1056" s="35">
        <f t="shared" ref="J1056:AB1056" si="793">SUM(J1057+J1060)</f>
        <v>0</v>
      </c>
      <c r="K1056" s="35">
        <f t="shared" si="793"/>
        <v>0</v>
      </c>
      <c r="L1056" s="35">
        <f t="shared" si="793"/>
        <v>6248334.6900000004</v>
      </c>
      <c r="M1056" s="35">
        <f t="shared" si="793"/>
        <v>0</v>
      </c>
      <c r="N1056" s="35">
        <f t="shared" si="793"/>
        <v>6248334.6900000004</v>
      </c>
      <c r="O1056" s="28">
        <f t="shared" si="793"/>
        <v>0</v>
      </c>
      <c r="P1056" s="28">
        <f t="shared" si="793"/>
        <v>0</v>
      </c>
      <c r="Q1056" s="28">
        <f t="shared" si="793"/>
        <v>0</v>
      </c>
      <c r="R1056" s="28">
        <f t="shared" si="793"/>
        <v>0</v>
      </c>
      <c r="S1056" s="28">
        <f t="shared" si="793"/>
        <v>0</v>
      </c>
      <c r="T1056" s="28">
        <f t="shared" si="793"/>
        <v>0</v>
      </c>
      <c r="U1056" s="28">
        <f t="shared" si="793"/>
        <v>0</v>
      </c>
      <c r="V1056" s="28">
        <f t="shared" si="793"/>
        <v>0</v>
      </c>
      <c r="W1056" s="28">
        <f t="shared" si="793"/>
        <v>0</v>
      </c>
      <c r="X1056" s="28">
        <f t="shared" si="793"/>
        <v>0</v>
      </c>
      <c r="Y1056" s="28">
        <f t="shared" si="793"/>
        <v>0</v>
      </c>
      <c r="Z1056" s="28">
        <f t="shared" si="793"/>
        <v>0</v>
      </c>
      <c r="AA1056" s="28">
        <f t="shared" si="793"/>
        <v>0</v>
      </c>
      <c r="AB1056" s="28">
        <f t="shared" si="793"/>
        <v>0</v>
      </c>
    </row>
    <row r="1057" spans="1:28" ht="31.5" outlineLevel="4">
      <c r="A1057" s="2" t="s">
        <v>67</v>
      </c>
      <c r="B1057" s="23" t="s">
        <v>262</v>
      </c>
      <c r="C1057" s="23" t="s">
        <v>270</v>
      </c>
      <c r="D1057" s="23" t="s">
        <v>68</v>
      </c>
      <c r="E1057" s="23" t="s">
        <v>2</v>
      </c>
      <c r="F1057" s="23"/>
      <c r="G1057" s="24">
        <f>SUM(G1058:G1059)</f>
        <v>4814251.6000000006</v>
      </c>
      <c r="H1057" s="24">
        <f>SUM(H1058:H1059)</f>
        <v>0</v>
      </c>
      <c r="I1057" s="35">
        <f>SUM(I1058:I1059)</f>
        <v>4814251.6000000006</v>
      </c>
      <c r="J1057" s="35">
        <f t="shared" ref="J1057:AB1057" si="794">SUM(J1058:J1059)</f>
        <v>0</v>
      </c>
      <c r="K1057" s="35">
        <f t="shared" si="794"/>
        <v>0</v>
      </c>
      <c r="L1057" s="35">
        <f t="shared" si="794"/>
        <v>4805413.87</v>
      </c>
      <c r="M1057" s="35">
        <f t="shared" si="794"/>
        <v>0</v>
      </c>
      <c r="N1057" s="35">
        <f t="shared" si="794"/>
        <v>4805413.87</v>
      </c>
      <c r="O1057" s="28">
        <f t="shared" si="794"/>
        <v>0</v>
      </c>
      <c r="P1057" s="28">
        <f t="shared" si="794"/>
        <v>0</v>
      </c>
      <c r="Q1057" s="28">
        <f t="shared" si="794"/>
        <v>0</v>
      </c>
      <c r="R1057" s="28">
        <f t="shared" si="794"/>
        <v>0</v>
      </c>
      <c r="S1057" s="28">
        <f t="shared" si="794"/>
        <v>0</v>
      </c>
      <c r="T1057" s="28">
        <f t="shared" si="794"/>
        <v>0</v>
      </c>
      <c r="U1057" s="28">
        <f t="shared" si="794"/>
        <v>0</v>
      </c>
      <c r="V1057" s="28">
        <f t="shared" si="794"/>
        <v>0</v>
      </c>
      <c r="W1057" s="28">
        <f t="shared" si="794"/>
        <v>0</v>
      </c>
      <c r="X1057" s="28">
        <f t="shared" si="794"/>
        <v>0</v>
      </c>
      <c r="Y1057" s="28">
        <f t="shared" si="794"/>
        <v>0</v>
      </c>
      <c r="Z1057" s="28">
        <f t="shared" si="794"/>
        <v>0</v>
      </c>
      <c r="AA1057" s="28">
        <f t="shared" si="794"/>
        <v>0</v>
      </c>
      <c r="AB1057" s="28">
        <f t="shared" si="794"/>
        <v>0</v>
      </c>
    </row>
    <row r="1058" spans="1:28" outlineLevel="5">
      <c r="A1058" s="2" t="s">
        <v>13</v>
      </c>
      <c r="B1058" s="23" t="s">
        <v>262</v>
      </c>
      <c r="C1058" s="23" t="s">
        <v>270</v>
      </c>
      <c r="D1058" s="23" t="s">
        <v>68</v>
      </c>
      <c r="E1058" s="23" t="s">
        <v>14</v>
      </c>
      <c r="F1058" s="23"/>
      <c r="G1058" s="24">
        <f>SUM(I1058:K1058)-H1058</f>
        <v>4790721.16</v>
      </c>
      <c r="H1058" s="24"/>
      <c r="I1058" s="35">
        <v>4790721.16</v>
      </c>
      <c r="J1058" s="8">
        <f>SUM(Q1058)</f>
        <v>0</v>
      </c>
      <c r="K1058" s="9">
        <f>SUM(S1058+U1058+W1058+Y1058+AA1058)</f>
        <v>0</v>
      </c>
      <c r="L1058" s="28">
        <f>SUM(N1058:P1058)-M1058</f>
        <v>4781883.43</v>
      </c>
      <c r="M1058" s="37"/>
      <c r="N1058" s="36">
        <v>4781883.43</v>
      </c>
      <c r="O1058" s="8">
        <f>SUM(R1058)</f>
        <v>0</v>
      </c>
      <c r="P1058" s="9">
        <f>SUM(T1058+V1058+X1058+Z1058+AB1058)</f>
        <v>0</v>
      </c>
      <c r="Q1058" s="9"/>
      <c r="R1058" s="9"/>
      <c r="S1058" s="9"/>
      <c r="T1058" s="9"/>
      <c r="U1058" s="9"/>
      <c r="V1058" s="9"/>
      <c r="W1058" s="9"/>
      <c r="X1058" s="9"/>
      <c r="Y1058" s="9"/>
      <c r="Z1058" s="9"/>
      <c r="AA1058" s="9"/>
      <c r="AB1058" s="9"/>
    </row>
    <row r="1059" spans="1:28" ht="47.25" outlineLevel="5">
      <c r="A1059" s="2" t="s">
        <v>23</v>
      </c>
      <c r="B1059" s="23" t="s">
        <v>262</v>
      </c>
      <c r="C1059" s="23" t="s">
        <v>270</v>
      </c>
      <c r="D1059" s="23" t="s">
        <v>68</v>
      </c>
      <c r="E1059" s="23" t="s">
        <v>24</v>
      </c>
      <c r="F1059" s="23"/>
      <c r="G1059" s="24">
        <f>SUM(I1059:K1059)-H1059</f>
        <v>23530.44</v>
      </c>
      <c r="H1059" s="24"/>
      <c r="I1059" s="35">
        <v>23530.44</v>
      </c>
      <c r="J1059" s="8">
        <f>SUM(Q1059)</f>
        <v>0</v>
      </c>
      <c r="K1059" s="9">
        <f>SUM(S1059+U1059+W1059+Y1059+AA1059)</f>
        <v>0</v>
      </c>
      <c r="L1059" s="28">
        <f>SUM(N1059:P1059)-M1059</f>
        <v>23530.44</v>
      </c>
      <c r="M1059" s="37"/>
      <c r="N1059" s="36">
        <v>23530.44</v>
      </c>
      <c r="O1059" s="8">
        <f>SUM(R1059)</f>
        <v>0</v>
      </c>
      <c r="P1059" s="9">
        <f>SUM(T1059+V1059+X1059+Z1059+AB1059)</f>
        <v>0</v>
      </c>
      <c r="Q1059" s="9"/>
      <c r="R1059" s="9"/>
      <c r="S1059" s="9"/>
      <c r="T1059" s="9"/>
      <c r="U1059" s="9"/>
      <c r="V1059" s="9"/>
      <c r="W1059" s="9"/>
      <c r="X1059" s="9"/>
      <c r="Y1059" s="9"/>
      <c r="Z1059" s="9"/>
      <c r="AA1059" s="9"/>
      <c r="AB1059" s="9"/>
    </row>
    <row r="1060" spans="1:28" ht="78.75" outlineLevel="4">
      <c r="A1060" s="2" t="s">
        <v>69</v>
      </c>
      <c r="B1060" s="23" t="s">
        <v>262</v>
      </c>
      <c r="C1060" s="23" t="s">
        <v>270</v>
      </c>
      <c r="D1060" s="23" t="s">
        <v>70</v>
      </c>
      <c r="E1060" s="23" t="s">
        <v>2</v>
      </c>
      <c r="F1060" s="23"/>
      <c r="G1060" s="24">
        <f>SUM(G1061)</f>
        <v>1446170.11</v>
      </c>
      <c r="H1060" s="24">
        <f>SUM(H1061)</f>
        <v>0</v>
      </c>
      <c r="I1060" s="35">
        <f>SUM(I1061)</f>
        <v>1446170.11</v>
      </c>
      <c r="J1060" s="35">
        <f t="shared" ref="J1060:AB1060" si="795">SUM(J1061)</f>
        <v>0</v>
      </c>
      <c r="K1060" s="35">
        <f t="shared" si="795"/>
        <v>0</v>
      </c>
      <c r="L1060" s="35">
        <f t="shared" si="795"/>
        <v>1442920.82</v>
      </c>
      <c r="M1060" s="35">
        <f t="shared" si="795"/>
        <v>0</v>
      </c>
      <c r="N1060" s="35">
        <f t="shared" si="795"/>
        <v>1442920.82</v>
      </c>
      <c r="O1060" s="28">
        <f t="shared" si="795"/>
        <v>0</v>
      </c>
      <c r="P1060" s="28">
        <f t="shared" si="795"/>
        <v>0</v>
      </c>
      <c r="Q1060" s="28">
        <f t="shared" si="795"/>
        <v>0</v>
      </c>
      <c r="R1060" s="28">
        <f t="shared" si="795"/>
        <v>0</v>
      </c>
      <c r="S1060" s="28">
        <f t="shared" si="795"/>
        <v>0</v>
      </c>
      <c r="T1060" s="28">
        <f t="shared" si="795"/>
        <v>0</v>
      </c>
      <c r="U1060" s="28">
        <f t="shared" si="795"/>
        <v>0</v>
      </c>
      <c r="V1060" s="28">
        <f t="shared" si="795"/>
        <v>0</v>
      </c>
      <c r="W1060" s="28">
        <f t="shared" si="795"/>
        <v>0</v>
      </c>
      <c r="X1060" s="28">
        <f t="shared" si="795"/>
        <v>0</v>
      </c>
      <c r="Y1060" s="28">
        <f t="shared" si="795"/>
        <v>0</v>
      </c>
      <c r="Z1060" s="28">
        <f t="shared" si="795"/>
        <v>0</v>
      </c>
      <c r="AA1060" s="28">
        <f t="shared" si="795"/>
        <v>0</v>
      </c>
      <c r="AB1060" s="28">
        <f t="shared" si="795"/>
        <v>0</v>
      </c>
    </row>
    <row r="1061" spans="1:28" ht="31.5" outlineLevel="5">
      <c r="A1061" s="2" t="s">
        <v>17</v>
      </c>
      <c r="B1061" s="23" t="s">
        <v>262</v>
      </c>
      <c r="C1061" s="23" t="s">
        <v>270</v>
      </c>
      <c r="D1061" s="23" t="s">
        <v>70</v>
      </c>
      <c r="E1061" s="23" t="s">
        <v>18</v>
      </c>
      <c r="F1061" s="23"/>
      <c r="G1061" s="24">
        <f>SUM(I1061:K1061)-H1061</f>
        <v>1446170.11</v>
      </c>
      <c r="H1061" s="24"/>
      <c r="I1061" s="35">
        <v>1446170.11</v>
      </c>
      <c r="J1061" s="8">
        <f>SUM(Q1061)</f>
        <v>0</v>
      </c>
      <c r="K1061" s="9">
        <f>SUM(S1061+U1061+W1061+Y1061+AA1061)</f>
        <v>0</v>
      </c>
      <c r="L1061" s="28">
        <f>SUM(N1061:P1061)-M1061</f>
        <v>1442920.82</v>
      </c>
      <c r="M1061" s="37"/>
      <c r="N1061" s="36">
        <v>1442920.82</v>
      </c>
      <c r="O1061" s="8">
        <f>SUM(R1061)</f>
        <v>0</v>
      </c>
      <c r="P1061" s="9">
        <f>SUM(T1061+V1061+X1061+Z1061+AB1061)</f>
        <v>0</v>
      </c>
      <c r="Q1061" s="9"/>
      <c r="R1061" s="9"/>
      <c r="S1061" s="9"/>
      <c r="T1061" s="9"/>
      <c r="U1061" s="9"/>
      <c r="V1061" s="9"/>
      <c r="W1061" s="9"/>
      <c r="X1061" s="9"/>
      <c r="Y1061" s="9"/>
      <c r="Z1061" s="9"/>
      <c r="AA1061" s="9"/>
      <c r="AB1061" s="9"/>
    </row>
    <row r="1062" spans="1:28" ht="47.25" outlineLevel="3">
      <c r="A1062" s="2" t="s">
        <v>25</v>
      </c>
      <c r="B1062" s="23" t="s">
        <v>262</v>
      </c>
      <c r="C1062" s="23" t="s">
        <v>270</v>
      </c>
      <c r="D1062" s="23" t="s">
        <v>26</v>
      </c>
      <c r="E1062" s="23" t="s">
        <v>2</v>
      </c>
      <c r="F1062" s="23"/>
      <c r="G1062" s="24">
        <f t="shared" ref="G1062:AB1062" si="796">SUM(G1063+G1070)</f>
        <v>1977060.6800000002</v>
      </c>
      <c r="H1062" s="24">
        <f t="shared" si="796"/>
        <v>0</v>
      </c>
      <c r="I1062" s="24">
        <f t="shared" si="796"/>
        <v>1977060.6800000002</v>
      </c>
      <c r="J1062" s="24">
        <f t="shared" si="796"/>
        <v>0</v>
      </c>
      <c r="K1062" s="24">
        <f t="shared" si="796"/>
        <v>0</v>
      </c>
      <c r="L1062" s="24">
        <f t="shared" si="796"/>
        <v>1900737.09</v>
      </c>
      <c r="M1062" s="24">
        <f t="shared" si="796"/>
        <v>0</v>
      </c>
      <c r="N1062" s="24">
        <f t="shared" si="796"/>
        <v>1900737.09</v>
      </c>
      <c r="O1062" s="24">
        <f t="shared" si="796"/>
        <v>0</v>
      </c>
      <c r="P1062" s="24">
        <f t="shared" si="796"/>
        <v>0</v>
      </c>
      <c r="Q1062" s="24">
        <f t="shared" si="796"/>
        <v>0</v>
      </c>
      <c r="R1062" s="24">
        <f t="shared" si="796"/>
        <v>0</v>
      </c>
      <c r="S1062" s="24">
        <f t="shared" si="796"/>
        <v>0</v>
      </c>
      <c r="T1062" s="24">
        <f t="shared" si="796"/>
        <v>0</v>
      </c>
      <c r="U1062" s="24">
        <f t="shared" si="796"/>
        <v>0</v>
      </c>
      <c r="V1062" s="24">
        <f t="shared" si="796"/>
        <v>0</v>
      </c>
      <c r="W1062" s="24">
        <f t="shared" si="796"/>
        <v>0</v>
      </c>
      <c r="X1062" s="24">
        <f t="shared" si="796"/>
        <v>0</v>
      </c>
      <c r="Y1062" s="24">
        <f t="shared" si="796"/>
        <v>0</v>
      </c>
      <c r="Z1062" s="24">
        <f t="shared" si="796"/>
        <v>0</v>
      </c>
      <c r="AA1062" s="24">
        <f t="shared" si="796"/>
        <v>0</v>
      </c>
      <c r="AB1062" s="24">
        <f t="shared" si="796"/>
        <v>0</v>
      </c>
    </row>
    <row r="1063" spans="1:28" ht="31.5" outlineLevel="4">
      <c r="A1063" s="2" t="s">
        <v>27</v>
      </c>
      <c r="B1063" s="23" t="s">
        <v>262</v>
      </c>
      <c r="C1063" s="23" t="s">
        <v>270</v>
      </c>
      <c r="D1063" s="23" t="s">
        <v>28</v>
      </c>
      <c r="E1063" s="23" t="s">
        <v>2</v>
      </c>
      <c r="F1063" s="23"/>
      <c r="G1063" s="24">
        <f>SUM(G1064:G1069)</f>
        <v>1091580.1400000001</v>
      </c>
      <c r="H1063" s="24">
        <f>SUM(H1064:H1069)</f>
        <v>0</v>
      </c>
      <c r="I1063" s="35">
        <f>SUM(I1064:I1069)</f>
        <v>1091580.1400000001</v>
      </c>
      <c r="J1063" s="35">
        <f t="shared" ref="J1063:AB1063" si="797">SUM(J1064:J1069)</f>
        <v>0</v>
      </c>
      <c r="K1063" s="35">
        <f t="shared" si="797"/>
        <v>0</v>
      </c>
      <c r="L1063" s="35">
        <f t="shared" si="797"/>
        <v>1087265.3400000001</v>
      </c>
      <c r="M1063" s="35">
        <f t="shared" si="797"/>
        <v>0</v>
      </c>
      <c r="N1063" s="35">
        <f t="shared" si="797"/>
        <v>1087265.3400000001</v>
      </c>
      <c r="O1063" s="28">
        <f t="shared" si="797"/>
        <v>0</v>
      </c>
      <c r="P1063" s="28">
        <f t="shared" si="797"/>
        <v>0</v>
      </c>
      <c r="Q1063" s="28">
        <f t="shared" si="797"/>
        <v>0</v>
      </c>
      <c r="R1063" s="28">
        <f t="shared" si="797"/>
        <v>0</v>
      </c>
      <c r="S1063" s="28">
        <f t="shared" si="797"/>
        <v>0</v>
      </c>
      <c r="T1063" s="28">
        <f t="shared" si="797"/>
        <v>0</v>
      </c>
      <c r="U1063" s="28">
        <f t="shared" si="797"/>
        <v>0</v>
      </c>
      <c r="V1063" s="28">
        <f t="shared" si="797"/>
        <v>0</v>
      </c>
      <c r="W1063" s="28">
        <f t="shared" si="797"/>
        <v>0</v>
      </c>
      <c r="X1063" s="28">
        <f t="shared" si="797"/>
        <v>0</v>
      </c>
      <c r="Y1063" s="28">
        <f t="shared" si="797"/>
        <v>0</v>
      </c>
      <c r="Z1063" s="28">
        <f t="shared" si="797"/>
        <v>0</v>
      </c>
      <c r="AA1063" s="28">
        <f t="shared" si="797"/>
        <v>0</v>
      </c>
      <c r="AB1063" s="28">
        <f t="shared" si="797"/>
        <v>0</v>
      </c>
    </row>
    <row r="1064" spans="1:28" outlineLevel="5">
      <c r="A1064" s="2" t="s">
        <v>29</v>
      </c>
      <c r="B1064" s="23" t="s">
        <v>262</v>
      </c>
      <c r="C1064" s="23" t="s">
        <v>270</v>
      </c>
      <c r="D1064" s="23" t="s">
        <v>28</v>
      </c>
      <c r="E1064" s="23" t="s">
        <v>30</v>
      </c>
      <c r="F1064" s="23"/>
      <c r="G1064" s="24">
        <f>SUM(I1064:K1064)-H1064</f>
        <v>17893.21</v>
      </c>
      <c r="H1064" s="24"/>
      <c r="I1064" s="35">
        <v>17893.21</v>
      </c>
      <c r="J1064" s="8">
        <f>SUM(Q1064)</f>
        <v>0</v>
      </c>
      <c r="K1064" s="9">
        <f>SUM(S1064+U1064+W1064+Y1064+AA1064)</f>
        <v>0</v>
      </c>
      <c r="L1064" s="28">
        <f>SUM(N1064:P1064)-M1064</f>
        <v>16383.29</v>
      </c>
      <c r="M1064" s="37"/>
      <c r="N1064" s="36">
        <v>16383.29</v>
      </c>
      <c r="O1064" s="8">
        <f>SUM(R1064)</f>
        <v>0</v>
      </c>
      <c r="P1064" s="9">
        <f>SUM(T1064+V1064+X1064+Z1064+AB1064)</f>
        <v>0</v>
      </c>
      <c r="Q1064" s="9"/>
      <c r="R1064" s="9"/>
      <c r="S1064" s="9"/>
      <c r="T1064" s="9"/>
      <c r="U1064" s="9"/>
      <c r="V1064" s="9"/>
      <c r="W1064" s="9"/>
      <c r="X1064" s="9"/>
      <c r="Y1064" s="9"/>
      <c r="Z1064" s="9"/>
      <c r="AA1064" s="9"/>
      <c r="AB1064" s="9"/>
    </row>
    <row r="1065" spans="1:28" ht="31.5" outlineLevel="5">
      <c r="A1065" s="2" t="s">
        <v>71</v>
      </c>
      <c r="B1065" s="23" t="s">
        <v>262</v>
      </c>
      <c r="C1065" s="23" t="s">
        <v>270</v>
      </c>
      <c r="D1065" s="23" t="s">
        <v>28</v>
      </c>
      <c r="E1065" s="23" t="s">
        <v>72</v>
      </c>
      <c r="F1065" s="23"/>
      <c r="G1065" s="24">
        <f>SUM(I1065:K1065)-H1065</f>
        <v>530905.29</v>
      </c>
      <c r="H1065" s="24"/>
      <c r="I1065" s="35">
        <v>530905.29</v>
      </c>
      <c r="J1065" s="8">
        <f>SUM(Q1065)</f>
        <v>0</v>
      </c>
      <c r="K1065" s="9">
        <f>SUM(S1065+U1065+W1065+Y1065+AA1065)</f>
        <v>0</v>
      </c>
      <c r="L1065" s="28">
        <f>SUM(N1065:P1065)-M1065</f>
        <v>529880.43000000005</v>
      </c>
      <c r="M1065" s="37"/>
      <c r="N1065" s="36">
        <v>529880.43000000005</v>
      </c>
      <c r="O1065" s="8">
        <f>SUM(R1065)</f>
        <v>0</v>
      </c>
      <c r="P1065" s="9">
        <f>SUM(T1065+V1065+X1065+Z1065+AB1065)</f>
        <v>0</v>
      </c>
      <c r="Q1065" s="9"/>
      <c r="R1065" s="9"/>
      <c r="S1065" s="9"/>
      <c r="T1065" s="9"/>
      <c r="U1065" s="9"/>
      <c r="V1065" s="9"/>
      <c r="W1065" s="9"/>
      <c r="X1065" s="9"/>
      <c r="Y1065" s="9"/>
      <c r="Z1065" s="9"/>
      <c r="AA1065" s="9"/>
      <c r="AB1065" s="9"/>
    </row>
    <row r="1066" spans="1:28" outlineLevel="5">
      <c r="A1066" s="2" t="s">
        <v>37</v>
      </c>
      <c r="B1066" s="23" t="s">
        <v>262</v>
      </c>
      <c r="C1066" s="23" t="s">
        <v>270</v>
      </c>
      <c r="D1066" s="23" t="s">
        <v>28</v>
      </c>
      <c r="E1066" s="23" t="s">
        <v>38</v>
      </c>
      <c r="F1066" s="23"/>
      <c r="G1066" s="24">
        <f>SUM(I1066:K1066)-H1066</f>
        <v>36068.620000000003</v>
      </c>
      <c r="H1066" s="24"/>
      <c r="I1066" s="35">
        <v>36068.620000000003</v>
      </c>
      <c r="J1066" s="8">
        <f>SUM(Q1066)</f>
        <v>0</v>
      </c>
      <c r="K1066" s="9">
        <f>SUM(S1066+U1066+W1066+Y1066+AA1066)</f>
        <v>0</v>
      </c>
      <c r="L1066" s="28">
        <f>SUM(N1066:P1066)-M1066</f>
        <v>34288.620000000003</v>
      </c>
      <c r="M1066" s="37"/>
      <c r="N1066" s="36">
        <v>34288.620000000003</v>
      </c>
      <c r="O1066" s="8">
        <f>SUM(R1066)</f>
        <v>0</v>
      </c>
      <c r="P1066" s="9">
        <f>SUM(T1066+V1066+X1066+Z1066+AB1066)</f>
        <v>0</v>
      </c>
      <c r="Q1066" s="9"/>
      <c r="R1066" s="9"/>
      <c r="S1066" s="9"/>
      <c r="T1066" s="9"/>
      <c r="U1066" s="9"/>
      <c r="V1066" s="9"/>
      <c r="W1066" s="9"/>
      <c r="X1066" s="9"/>
      <c r="Y1066" s="9"/>
      <c r="Z1066" s="9"/>
      <c r="AA1066" s="9"/>
      <c r="AB1066" s="9"/>
    </row>
    <row r="1067" spans="1:28" ht="31.5" outlineLevel="5">
      <c r="A1067" s="2" t="s">
        <v>992</v>
      </c>
      <c r="B1067" s="23" t="s">
        <v>262</v>
      </c>
      <c r="C1067" s="23" t="s">
        <v>270</v>
      </c>
      <c r="D1067" s="23" t="s">
        <v>28</v>
      </c>
      <c r="E1067" s="23">
        <v>310</v>
      </c>
      <c r="F1067" s="23"/>
      <c r="G1067" s="24">
        <f t="shared" ref="G1067:G1068" si="798">SUM(I1067:K1067)-H1067</f>
        <v>321756.02</v>
      </c>
      <c r="H1067" s="24"/>
      <c r="I1067" s="35">
        <v>321756.02</v>
      </c>
      <c r="J1067" s="8">
        <f t="shared" ref="J1067:J1068" si="799">SUM(Q1067)</f>
        <v>0</v>
      </c>
      <c r="K1067" s="9">
        <f t="shared" ref="K1067:K1068" si="800">SUM(S1067+U1067+W1067+Y1067+AA1067)</f>
        <v>0</v>
      </c>
      <c r="L1067" s="28">
        <f t="shared" ref="L1067:L1068" si="801">SUM(N1067:P1067)-M1067</f>
        <v>321756</v>
      </c>
      <c r="M1067" s="37"/>
      <c r="N1067" s="36">
        <v>321756</v>
      </c>
      <c r="O1067" s="8">
        <f t="shared" ref="O1067:O1068" si="802">SUM(R1067)</f>
        <v>0</v>
      </c>
      <c r="P1067" s="9">
        <f t="shared" ref="P1067:P1068" si="803">SUM(T1067+V1067+X1067+Z1067+AB1067)</f>
        <v>0</v>
      </c>
      <c r="Q1067" s="9"/>
      <c r="R1067" s="9"/>
      <c r="S1067" s="9"/>
      <c r="T1067" s="9"/>
      <c r="U1067" s="9"/>
      <c r="V1067" s="9"/>
      <c r="W1067" s="9"/>
      <c r="X1067" s="9"/>
      <c r="Y1067" s="9"/>
      <c r="Z1067" s="9"/>
      <c r="AA1067" s="9"/>
      <c r="AB1067" s="9"/>
    </row>
    <row r="1068" spans="1:28" ht="31.5" outlineLevel="5">
      <c r="A1068" s="2" t="s">
        <v>958</v>
      </c>
      <c r="B1068" s="23" t="s">
        <v>262</v>
      </c>
      <c r="C1068" s="23" t="s">
        <v>270</v>
      </c>
      <c r="D1068" s="23" t="s">
        <v>28</v>
      </c>
      <c r="E1068" s="23">
        <v>344</v>
      </c>
      <c r="F1068" s="23"/>
      <c r="G1068" s="24">
        <f t="shared" si="798"/>
        <v>46400</v>
      </c>
      <c r="H1068" s="24"/>
      <c r="I1068" s="35">
        <v>46400</v>
      </c>
      <c r="J1068" s="8">
        <f t="shared" si="799"/>
        <v>0</v>
      </c>
      <c r="K1068" s="9">
        <f t="shared" si="800"/>
        <v>0</v>
      </c>
      <c r="L1068" s="28">
        <f t="shared" si="801"/>
        <v>46400</v>
      </c>
      <c r="M1068" s="37"/>
      <c r="N1068" s="36">
        <v>46400</v>
      </c>
      <c r="O1068" s="8">
        <f t="shared" si="802"/>
        <v>0</v>
      </c>
      <c r="P1068" s="9">
        <f t="shared" si="803"/>
        <v>0</v>
      </c>
      <c r="Q1068" s="9"/>
      <c r="R1068" s="9"/>
      <c r="S1068" s="9"/>
      <c r="T1068" s="9"/>
      <c r="U1068" s="9"/>
      <c r="V1068" s="9"/>
      <c r="W1068" s="9"/>
      <c r="X1068" s="9"/>
      <c r="Y1068" s="9"/>
      <c r="Z1068" s="9"/>
      <c r="AA1068" s="9"/>
      <c r="AB1068" s="9"/>
    </row>
    <row r="1069" spans="1:28" ht="47.25" outlineLevel="5">
      <c r="A1069" s="2" t="s">
        <v>31</v>
      </c>
      <c r="B1069" s="23" t="s">
        <v>262</v>
      </c>
      <c r="C1069" s="23" t="s">
        <v>270</v>
      </c>
      <c r="D1069" s="23" t="s">
        <v>28</v>
      </c>
      <c r="E1069" s="23" t="s">
        <v>32</v>
      </c>
      <c r="F1069" s="23"/>
      <c r="G1069" s="24">
        <f>SUM(I1069:K1069)-H1069</f>
        <v>138557</v>
      </c>
      <c r="H1069" s="24"/>
      <c r="I1069" s="35">
        <v>138557</v>
      </c>
      <c r="J1069" s="8">
        <f>SUM(Q1069)</f>
        <v>0</v>
      </c>
      <c r="K1069" s="9">
        <f>SUM(S1069+U1069+W1069+Y1069+AA1069)</f>
        <v>0</v>
      </c>
      <c r="L1069" s="28">
        <f>SUM(N1069:P1069)-M1069</f>
        <v>138557</v>
      </c>
      <c r="M1069" s="37"/>
      <c r="N1069" s="36">
        <v>138557</v>
      </c>
      <c r="O1069" s="8">
        <f>SUM(R1069)</f>
        <v>0</v>
      </c>
      <c r="P1069" s="9">
        <f>SUM(T1069+V1069+X1069+Z1069+AB1069)</f>
        <v>0</v>
      </c>
      <c r="Q1069" s="9"/>
      <c r="R1069" s="9"/>
      <c r="S1069" s="9"/>
      <c r="T1069" s="9"/>
      <c r="U1069" s="9"/>
      <c r="V1069" s="9"/>
      <c r="W1069" s="9"/>
      <c r="X1069" s="9"/>
      <c r="Y1069" s="9"/>
      <c r="Z1069" s="9"/>
      <c r="AA1069" s="9"/>
      <c r="AB1069" s="9"/>
    </row>
    <row r="1070" spans="1:28" ht="31.5" outlineLevel="4">
      <c r="A1070" s="2" t="s">
        <v>93</v>
      </c>
      <c r="B1070" s="23" t="s">
        <v>262</v>
      </c>
      <c r="C1070" s="23" t="s">
        <v>270</v>
      </c>
      <c r="D1070" s="23" t="s">
        <v>94</v>
      </c>
      <c r="E1070" s="23" t="s">
        <v>2</v>
      </c>
      <c r="F1070" s="23"/>
      <c r="G1070" s="24">
        <f>SUM(G1071)</f>
        <v>885480.54</v>
      </c>
      <c r="H1070" s="24">
        <f>SUM(H1071)</f>
        <v>0</v>
      </c>
      <c r="I1070" s="35">
        <f>SUM(I1071)</f>
        <v>885480.54</v>
      </c>
      <c r="J1070" s="35">
        <f t="shared" ref="J1070:AB1070" si="804">SUM(J1071)</f>
        <v>0</v>
      </c>
      <c r="K1070" s="35">
        <f t="shared" si="804"/>
        <v>0</v>
      </c>
      <c r="L1070" s="35">
        <f t="shared" si="804"/>
        <v>813471.75</v>
      </c>
      <c r="M1070" s="35">
        <f t="shared" si="804"/>
        <v>0</v>
      </c>
      <c r="N1070" s="35">
        <f t="shared" si="804"/>
        <v>813471.75</v>
      </c>
      <c r="O1070" s="28">
        <f t="shared" si="804"/>
        <v>0</v>
      </c>
      <c r="P1070" s="28">
        <f t="shared" si="804"/>
        <v>0</v>
      </c>
      <c r="Q1070" s="28">
        <f t="shared" si="804"/>
        <v>0</v>
      </c>
      <c r="R1070" s="28">
        <f t="shared" si="804"/>
        <v>0</v>
      </c>
      <c r="S1070" s="28">
        <f t="shared" si="804"/>
        <v>0</v>
      </c>
      <c r="T1070" s="28">
        <f t="shared" si="804"/>
        <v>0</v>
      </c>
      <c r="U1070" s="28">
        <f t="shared" si="804"/>
        <v>0</v>
      </c>
      <c r="V1070" s="28">
        <f t="shared" si="804"/>
        <v>0</v>
      </c>
      <c r="W1070" s="28">
        <f t="shared" si="804"/>
        <v>0</v>
      </c>
      <c r="X1070" s="28">
        <f t="shared" si="804"/>
        <v>0</v>
      </c>
      <c r="Y1070" s="28">
        <f t="shared" si="804"/>
        <v>0</v>
      </c>
      <c r="Z1070" s="28">
        <f t="shared" si="804"/>
        <v>0</v>
      </c>
      <c r="AA1070" s="28">
        <f t="shared" si="804"/>
        <v>0</v>
      </c>
      <c r="AB1070" s="28">
        <f t="shared" si="804"/>
        <v>0</v>
      </c>
    </row>
    <row r="1071" spans="1:28" outlineLevel="5">
      <c r="A1071" s="2" t="s">
        <v>89</v>
      </c>
      <c r="B1071" s="23" t="s">
        <v>262</v>
      </c>
      <c r="C1071" s="23" t="s">
        <v>270</v>
      </c>
      <c r="D1071" s="23" t="s">
        <v>94</v>
      </c>
      <c r="E1071" s="23" t="s">
        <v>90</v>
      </c>
      <c r="F1071" s="23"/>
      <c r="G1071" s="24">
        <f>SUM(I1071:K1071)-H1071</f>
        <v>885480.54</v>
      </c>
      <c r="H1071" s="24"/>
      <c r="I1071" s="35">
        <v>885480.54</v>
      </c>
      <c r="J1071" s="8">
        <f>SUM(Q1071)</f>
        <v>0</v>
      </c>
      <c r="K1071" s="9">
        <f>SUM(S1071+U1071+W1071+Y1071+AA1071)</f>
        <v>0</v>
      </c>
      <c r="L1071" s="28">
        <f>SUM(N1071:P1071)-M1071</f>
        <v>813471.75</v>
      </c>
      <c r="M1071" s="37"/>
      <c r="N1071" s="36">
        <v>813471.75</v>
      </c>
      <c r="O1071" s="8">
        <f>SUM(R1071)</f>
        <v>0</v>
      </c>
      <c r="P1071" s="9">
        <f>SUM(T1071+V1071+X1071+Z1071+AB1071)</f>
        <v>0</v>
      </c>
      <c r="Q1071" s="9"/>
      <c r="R1071" s="9"/>
      <c r="S1071" s="9"/>
      <c r="T1071" s="9"/>
      <c r="U1071" s="9"/>
      <c r="V1071" s="9"/>
      <c r="W1071" s="9"/>
      <c r="X1071" s="9"/>
      <c r="Y1071" s="9"/>
      <c r="Z1071" s="9"/>
      <c r="AA1071" s="9"/>
      <c r="AB1071" s="9"/>
    </row>
    <row r="1072" spans="1:28" outlineLevel="3">
      <c r="A1072" s="2" t="s">
        <v>41</v>
      </c>
      <c r="B1072" s="23" t="s">
        <v>262</v>
      </c>
      <c r="C1072" s="23" t="s">
        <v>270</v>
      </c>
      <c r="D1072" s="23" t="s">
        <v>42</v>
      </c>
      <c r="E1072" s="23" t="s">
        <v>2</v>
      </c>
      <c r="F1072" s="23"/>
      <c r="G1072" s="24">
        <f>SUM(G1073+G1075)</f>
        <v>5260</v>
      </c>
      <c r="H1072" s="24">
        <f>SUM(H1073+H1075)</f>
        <v>0</v>
      </c>
      <c r="I1072" s="35">
        <f>SUM(I1073+I1075)</f>
        <v>5260</v>
      </c>
      <c r="J1072" s="35">
        <f t="shared" ref="J1072:AB1072" si="805">SUM(J1073+J1075)</f>
        <v>0</v>
      </c>
      <c r="K1072" s="35">
        <f t="shared" si="805"/>
        <v>0</v>
      </c>
      <c r="L1072" s="35">
        <f t="shared" si="805"/>
        <v>5093</v>
      </c>
      <c r="M1072" s="35">
        <f t="shared" si="805"/>
        <v>0</v>
      </c>
      <c r="N1072" s="35">
        <f t="shared" si="805"/>
        <v>5093</v>
      </c>
      <c r="O1072" s="28">
        <f t="shared" si="805"/>
        <v>0</v>
      </c>
      <c r="P1072" s="28">
        <f t="shared" si="805"/>
        <v>0</v>
      </c>
      <c r="Q1072" s="28">
        <f t="shared" si="805"/>
        <v>0</v>
      </c>
      <c r="R1072" s="28">
        <f t="shared" si="805"/>
        <v>0</v>
      </c>
      <c r="S1072" s="28">
        <f t="shared" si="805"/>
        <v>0</v>
      </c>
      <c r="T1072" s="28">
        <f t="shared" si="805"/>
        <v>0</v>
      </c>
      <c r="U1072" s="28">
        <f t="shared" si="805"/>
        <v>0</v>
      </c>
      <c r="V1072" s="28">
        <f t="shared" si="805"/>
        <v>0</v>
      </c>
      <c r="W1072" s="28">
        <f t="shared" si="805"/>
        <v>0</v>
      </c>
      <c r="X1072" s="28">
        <f t="shared" si="805"/>
        <v>0</v>
      </c>
      <c r="Y1072" s="28">
        <f t="shared" si="805"/>
        <v>0</v>
      </c>
      <c r="Z1072" s="28">
        <f t="shared" si="805"/>
        <v>0</v>
      </c>
      <c r="AA1072" s="28">
        <f t="shared" si="805"/>
        <v>0</v>
      </c>
      <c r="AB1072" s="28">
        <f t="shared" si="805"/>
        <v>0</v>
      </c>
    </row>
    <row r="1073" spans="1:28" ht="31.5" outlineLevel="4">
      <c r="A1073" s="2" t="s">
        <v>43</v>
      </c>
      <c r="B1073" s="23" t="s">
        <v>262</v>
      </c>
      <c r="C1073" s="23" t="s">
        <v>270</v>
      </c>
      <c r="D1073" s="23" t="s">
        <v>44</v>
      </c>
      <c r="E1073" s="23" t="s">
        <v>2</v>
      </c>
      <c r="F1073" s="23"/>
      <c r="G1073" s="24">
        <f>SUM(G1074)</f>
        <v>260</v>
      </c>
      <c r="H1073" s="24">
        <f>SUM(H1074)</f>
        <v>0</v>
      </c>
      <c r="I1073" s="35">
        <f>SUM(I1074)</f>
        <v>260</v>
      </c>
      <c r="J1073" s="35">
        <f t="shared" ref="J1073:AB1073" si="806">SUM(J1074)</f>
        <v>0</v>
      </c>
      <c r="K1073" s="35">
        <f t="shared" si="806"/>
        <v>0</v>
      </c>
      <c r="L1073" s="35">
        <f t="shared" si="806"/>
        <v>93</v>
      </c>
      <c r="M1073" s="35">
        <f t="shared" si="806"/>
        <v>0</v>
      </c>
      <c r="N1073" s="35">
        <f t="shared" si="806"/>
        <v>93</v>
      </c>
      <c r="O1073" s="28">
        <f t="shared" si="806"/>
        <v>0</v>
      </c>
      <c r="P1073" s="28">
        <f t="shared" si="806"/>
        <v>0</v>
      </c>
      <c r="Q1073" s="28">
        <f t="shared" si="806"/>
        <v>0</v>
      </c>
      <c r="R1073" s="28">
        <f t="shared" si="806"/>
        <v>0</v>
      </c>
      <c r="S1073" s="28">
        <f t="shared" si="806"/>
        <v>0</v>
      </c>
      <c r="T1073" s="28">
        <f t="shared" si="806"/>
        <v>0</v>
      </c>
      <c r="U1073" s="28">
        <f t="shared" si="806"/>
        <v>0</v>
      </c>
      <c r="V1073" s="28">
        <f t="shared" si="806"/>
        <v>0</v>
      </c>
      <c r="W1073" s="28">
        <f t="shared" si="806"/>
        <v>0</v>
      </c>
      <c r="X1073" s="28">
        <f t="shared" si="806"/>
        <v>0</v>
      </c>
      <c r="Y1073" s="28">
        <f t="shared" si="806"/>
        <v>0</v>
      </c>
      <c r="Z1073" s="28">
        <f t="shared" si="806"/>
        <v>0</v>
      </c>
      <c r="AA1073" s="28">
        <f t="shared" si="806"/>
        <v>0</v>
      </c>
      <c r="AB1073" s="28">
        <f t="shared" si="806"/>
        <v>0</v>
      </c>
    </row>
    <row r="1074" spans="1:28" outlineLevel="5">
      <c r="A1074" s="2" t="s">
        <v>45</v>
      </c>
      <c r="B1074" s="23" t="s">
        <v>262</v>
      </c>
      <c r="C1074" s="23" t="s">
        <v>270</v>
      </c>
      <c r="D1074" s="23" t="s">
        <v>44</v>
      </c>
      <c r="E1074" s="23" t="s">
        <v>46</v>
      </c>
      <c r="F1074" s="23"/>
      <c r="G1074" s="24">
        <f>SUM(I1074:K1074)-H1074</f>
        <v>260</v>
      </c>
      <c r="H1074" s="24"/>
      <c r="I1074" s="35">
        <v>260</v>
      </c>
      <c r="J1074" s="8">
        <f>SUM(Q1074)</f>
        <v>0</v>
      </c>
      <c r="K1074" s="9">
        <f>SUM(S1074+U1074+W1074+Y1074+AA1074)</f>
        <v>0</v>
      </c>
      <c r="L1074" s="28">
        <f>SUM(N1074:P1074)-M1074</f>
        <v>93</v>
      </c>
      <c r="M1074" s="37"/>
      <c r="N1074" s="36">
        <v>93</v>
      </c>
      <c r="O1074" s="8">
        <f>SUM(R1074)</f>
        <v>0</v>
      </c>
      <c r="P1074" s="9">
        <f>SUM(T1074+V1074+X1074+Z1074+AB1074)</f>
        <v>0</v>
      </c>
      <c r="Q1074" s="9"/>
      <c r="R1074" s="9"/>
      <c r="S1074" s="9"/>
      <c r="T1074" s="9"/>
      <c r="U1074" s="9"/>
      <c r="V1074" s="9"/>
      <c r="W1074" s="9"/>
      <c r="X1074" s="9"/>
      <c r="Y1074" s="9"/>
      <c r="Z1074" s="9"/>
      <c r="AA1074" s="9"/>
      <c r="AB1074" s="9"/>
    </row>
    <row r="1075" spans="1:28" outlineLevel="4">
      <c r="A1075" s="2" t="s">
        <v>49</v>
      </c>
      <c r="B1075" s="23" t="s">
        <v>262</v>
      </c>
      <c r="C1075" s="23" t="s">
        <v>270</v>
      </c>
      <c r="D1075" s="23" t="s">
        <v>50</v>
      </c>
      <c r="E1075" s="23" t="s">
        <v>2</v>
      </c>
      <c r="F1075" s="23"/>
      <c r="G1075" s="24">
        <f>SUM(G1076)</f>
        <v>5000</v>
      </c>
      <c r="H1075" s="24">
        <f>SUM(H1076)</f>
        <v>0</v>
      </c>
      <c r="I1075" s="35">
        <f>SUM(I1076)</f>
        <v>5000</v>
      </c>
      <c r="J1075" s="35">
        <f t="shared" ref="J1075:AB1075" si="807">SUM(J1076)</f>
        <v>0</v>
      </c>
      <c r="K1075" s="35">
        <f t="shared" si="807"/>
        <v>0</v>
      </c>
      <c r="L1075" s="35">
        <f t="shared" si="807"/>
        <v>5000</v>
      </c>
      <c r="M1075" s="35">
        <f t="shared" si="807"/>
        <v>0</v>
      </c>
      <c r="N1075" s="35">
        <f t="shared" si="807"/>
        <v>5000</v>
      </c>
      <c r="O1075" s="28">
        <f t="shared" si="807"/>
        <v>0</v>
      </c>
      <c r="P1075" s="28">
        <f t="shared" si="807"/>
        <v>0</v>
      </c>
      <c r="Q1075" s="28">
        <f t="shared" si="807"/>
        <v>0</v>
      </c>
      <c r="R1075" s="28">
        <f t="shared" si="807"/>
        <v>0</v>
      </c>
      <c r="S1075" s="28">
        <f t="shared" si="807"/>
        <v>0</v>
      </c>
      <c r="T1075" s="28">
        <f t="shared" si="807"/>
        <v>0</v>
      </c>
      <c r="U1075" s="28">
        <f t="shared" si="807"/>
        <v>0</v>
      </c>
      <c r="V1075" s="28">
        <f t="shared" si="807"/>
        <v>0</v>
      </c>
      <c r="W1075" s="28">
        <f t="shared" si="807"/>
        <v>0</v>
      </c>
      <c r="X1075" s="28">
        <f t="shared" si="807"/>
        <v>0</v>
      </c>
      <c r="Y1075" s="28">
        <f t="shared" si="807"/>
        <v>0</v>
      </c>
      <c r="Z1075" s="28">
        <f t="shared" si="807"/>
        <v>0</v>
      </c>
      <c r="AA1075" s="28">
        <f t="shared" si="807"/>
        <v>0</v>
      </c>
      <c r="AB1075" s="28">
        <f t="shared" si="807"/>
        <v>0</v>
      </c>
    </row>
    <row r="1076" spans="1:28" ht="31.5" outlineLevel="5">
      <c r="A1076" s="2" t="s">
        <v>51</v>
      </c>
      <c r="B1076" s="23" t="s">
        <v>262</v>
      </c>
      <c r="C1076" s="23" t="s">
        <v>270</v>
      </c>
      <c r="D1076" s="23" t="s">
        <v>50</v>
      </c>
      <c r="E1076" s="23" t="s">
        <v>52</v>
      </c>
      <c r="F1076" s="23"/>
      <c r="G1076" s="24">
        <f>SUM(I1076:K1076)-H1076</f>
        <v>5000</v>
      </c>
      <c r="H1076" s="24"/>
      <c r="I1076" s="35">
        <v>5000</v>
      </c>
      <c r="J1076" s="8">
        <f>SUM(Q1076)</f>
        <v>0</v>
      </c>
      <c r="K1076" s="9">
        <f>SUM(S1076+U1076+W1076+Y1076+AA1076)</f>
        <v>0</v>
      </c>
      <c r="L1076" s="28">
        <f>SUM(N1076:P1076)-M1076</f>
        <v>5000</v>
      </c>
      <c r="M1076" s="37"/>
      <c r="N1076" s="36">
        <v>5000</v>
      </c>
      <c r="O1076" s="8">
        <f>SUM(R1076)</f>
        <v>0</v>
      </c>
      <c r="P1076" s="9">
        <f>SUM(T1076+V1076+X1076+Z1076+AB1076)</f>
        <v>0</v>
      </c>
      <c r="Q1076" s="9"/>
      <c r="R1076" s="9"/>
      <c r="S1076" s="9"/>
      <c r="T1076" s="9"/>
      <c r="U1076" s="9"/>
      <c r="V1076" s="9"/>
      <c r="W1076" s="9"/>
      <c r="X1076" s="9"/>
      <c r="Y1076" s="9"/>
      <c r="Z1076" s="9"/>
      <c r="AA1076" s="9"/>
      <c r="AB1076" s="9"/>
    </row>
    <row r="1077" spans="1:28" s="7" customFormat="1" ht="63" outlineLevel="2">
      <c r="A1077" s="6" t="s">
        <v>993</v>
      </c>
      <c r="B1077" s="48" t="s">
        <v>262</v>
      </c>
      <c r="C1077" s="48">
        <v>1330202006</v>
      </c>
      <c r="D1077" s="48" t="s">
        <v>2</v>
      </c>
      <c r="E1077" s="48" t="s">
        <v>2</v>
      </c>
      <c r="F1077" s="48"/>
      <c r="G1077" s="49">
        <f t="shared" ref="G1077:I1078" si="808">SUM(G1078)</f>
        <v>64903.4</v>
      </c>
      <c r="H1077" s="49">
        <f t="shared" si="808"/>
        <v>0</v>
      </c>
      <c r="I1077" s="50">
        <f t="shared" si="808"/>
        <v>64903.4</v>
      </c>
      <c r="J1077" s="50">
        <f t="shared" ref="J1077:AB1078" si="809">SUM(J1078)</f>
        <v>0</v>
      </c>
      <c r="K1077" s="50">
        <f t="shared" si="809"/>
        <v>0</v>
      </c>
      <c r="L1077" s="50">
        <f t="shared" si="809"/>
        <v>64903.4</v>
      </c>
      <c r="M1077" s="50">
        <f t="shared" si="809"/>
        <v>0</v>
      </c>
      <c r="N1077" s="50">
        <f t="shared" si="809"/>
        <v>64903.4</v>
      </c>
      <c r="O1077" s="51">
        <f t="shared" si="809"/>
        <v>0</v>
      </c>
      <c r="P1077" s="51">
        <f t="shared" si="809"/>
        <v>0</v>
      </c>
      <c r="Q1077" s="51">
        <f t="shared" si="809"/>
        <v>0</v>
      </c>
      <c r="R1077" s="51">
        <f t="shared" si="809"/>
        <v>0</v>
      </c>
      <c r="S1077" s="51">
        <f t="shared" si="809"/>
        <v>0</v>
      </c>
      <c r="T1077" s="51">
        <f t="shared" si="809"/>
        <v>0</v>
      </c>
      <c r="U1077" s="51">
        <f t="shared" si="809"/>
        <v>0</v>
      </c>
      <c r="V1077" s="51">
        <f t="shared" si="809"/>
        <v>0</v>
      </c>
      <c r="W1077" s="51">
        <f t="shared" si="809"/>
        <v>0</v>
      </c>
      <c r="X1077" s="51">
        <f t="shared" si="809"/>
        <v>0</v>
      </c>
      <c r="Y1077" s="51">
        <f t="shared" si="809"/>
        <v>0</v>
      </c>
      <c r="Z1077" s="51">
        <f t="shared" si="809"/>
        <v>0</v>
      </c>
      <c r="AA1077" s="51">
        <f t="shared" si="809"/>
        <v>0</v>
      </c>
      <c r="AB1077" s="51">
        <f t="shared" si="809"/>
        <v>0</v>
      </c>
    </row>
    <row r="1078" spans="1:28" ht="47.25" outlineLevel="3">
      <c r="A1078" s="2" t="s">
        <v>25</v>
      </c>
      <c r="B1078" s="23" t="s">
        <v>262</v>
      </c>
      <c r="C1078" s="23">
        <v>1330202006</v>
      </c>
      <c r="D1078" s="23">
        <v>200</v>
      </c>
      <c r="E1078" s="23" t="s">
        <v>2</v>
      </c>
      <c r="F1078" s="23"/>
      <c r="G1078" s="24">
        <f t="shared" si="808"/>
        <v>64903.4</v>
      </c>
      <c r="H1078" s="24">
        <f t="shared" si="808"/>
        <v>0</v>
      </c>
      <c r="I1078" s="35">
        <f t="shared" si="808"/>
        <v>64903.4</v>
      </c>
      <c r="J1078" s="35">
        <f t="shared" si="809"/>
        <v>0</v>
      </c>
      <c r="K1078" s="35">
        <f t="shared" si="809"/>
        <v>0</v>
      </c>
      <c r="L1078" s="35">
        <f t="shared" si="809"/>
        <v>64903.4</v>
      </c>
      <c r="M1078" s="35">
        <f t="shared" si="809"/>
        <v>0</v>
      </c>
      <c r="N1078" s="35">
        <f t="shared" si="809"/>
        <v>64903.4</v>
      </c>
      <c r="O1078" s="28">
        <f t="shared" si="809"/>
        <v>0</v>
      </c>
      <c r="P1078" s="28">
        <f t="shared" si="809"/>
        <v>0</v>
      </c>
      <c r="Q1078" s="28">
        <f t="shared" si="809"/>
        <v>0</v>
      </c>
      <c r="R1078" s="28">
        <f t="shared" si="809"/>
        <v>0</v>
      </c>
      <c r="S1078" s="28">
        <f t="shared" si="809"/>
        <v>0</v>
      </c>
      <c r="T1078" s="28">
        <f t="shared" si="809"/>
        <v>0</v>
      </c>
      <c r="U1078" s="28">
        <f t="shared" si="809"/>
        <v>0</v>
      </c>
      <c r="V1078" s="28">
        <f t="shared" si="809"/>
        <v>0</v>
      </c>
      <c r="W1078" s="28">
        <f t="shared" si="809"/>
        <v>0</v>
      </c>
      <c r="X1078" s="28">
        <f t="shared" si="809"/>
        <v>0</v>
      </c>
      <c r="Y1078" s="28">
        <f t="shared" si="809"/>
        <v>0</v>
      </c>
      <c r="Z1078" s="28">
        <f t="shared" si="809"/>
        <v>0</v>
      </c>
      <c r="AA1078" s="28">
        <f t="shared" si="809"/>
        <v>0</v>
      </c>
      <c r="AB1078" s="28">
        <f t="shared" si="809"/>
        <v>0</v>
      </c>
    </row>
    <row r="1079" spans="1:28" ht="31.5" outlineLevel="4">
      <c r="A1079" s="2" t="s">
        <v>27</v>
      </c>
      <c r="B1079" s="23" t="s">
        <v>262</v>
      </c>
      <c r="C1079" s="23">
        <v>1330202006</v>
      </c>
      <c r="D1079" s="23">
        <v>244</v>
      </c>
      <c r="E1079" s="23" t="s">
        <v>2</v>
      </c>
      <c r="F1079" s="23"/>
      <c r="G1079" s="24">
        <f>SUM(G1080:G1081)</f>
        <v>64903.4</v>
      </c>
      <c r="H1079" s="24">
        <f t="shared" ref="H1079:AB1079" si="810">SUM(H1080:H1081)</f>
        <v>0</v>
      </c>
      <c r="I1079" s="24">
        <f t="shared" si="810"/>
        <v>64903.4</v>
      </c>
      <c r="J1079" s="24">
        <f t="shared" si="810"/>
        <v>0</v>
      </c>
      <c r="K1079" s="24">
        <f t="shared" si="810"/>
        <v>0</v>
      </c>
      <c r="L1079" s="24">
        <f t="shared" si="810"/>
        <v>64903.4</v>
      </c>
      <c r="M1079" s="24">
        <f t="shared" si="810"/>
        <v>0</v>
      </c>
      <c r="N1079" s="24">
        <f t="shared" si="810"/>
        <v>64903.4</v>
      </c>
      <c r="O1079" s="24">
        <f t="shared" si="810"/>
        <v>0</v>
      </c>
      <c r="P1079" s="24">
        <f t="shared" si="810"/>
        <v>0</v>
      </c>
      <c r="Q1079" s="24">
        <f t="shared" si="810"/>
        <v>0</v>
      </c>
      <c r="R1079" s="24">
        <f t="shared" si="810"/>
        <v>0</v>
      </c>
      <c r="S1079" s="24">
        <f t="shared" si="810"/>
        <v>0</v>
      </c>
      <c r="T1079" s="24">
        <f t="shared" si="810"/>
        <v>0</v>
      </c>
      <c r="U1079" s="24">
        <f t="shared" si="810"/>
        <v>0</v>
      </c>
      <c r="V1079" s="24">
        <f t="shared" si="810"/>
        <v>0</v>
      </c>
      <c r="W1079" s="24">
        <f t="shared" si="810"/>
        <v>0</v>
      </c>
      <c r="X1079" s="24">
        <f t="shared" si="810"/>
        <v>0</v>
      </c>
      <c r="Y1079" s="24">
        <f t="shared" si="810"/>
        <v>0</v>
      </c>
      <c r="Z1079" s="24">
        <f t="shared" si="810"/>
        <v>0</v>
      </c>
      <c r="AA1079" s="24">
        <f t="shared" si="810"/>
        <v>0</v>
      </c>
      <c r="AB1079" s="24">
        <f t="shared" si="810"/>
        <v>0</v>
      </c>
    </row>
    <row r="1080" spans="1:28" ht="63" outlineLevel="5">
      <c r="A1080" s="2" t="s">
        <v>229</v>
      </c>
      <c r="B1080" s="23" t="s">
        <v>262</v>
      </c>
      <c r="C1080" s="23">
        <v>1330202006</v>
      </c>
      <c r="D1080" s="23">
        <v>244</v>
      </c>
      <c r="E1080" s="23">
        <v>225</v>
      </c>
      <c r="F1080" s="23"/>
      <c r="G1080" s="24">
        <f>SUM(I1080:K1080)-H1080</f>
        <v>59103.4</v>
      </c>
      <c r="H1080" s="24"/>
      <c r="I1080" s="35">
        <v>59103.4</v>
      </c>
      <c r="J1080" s="8">
        <f>SUM(Q1080)</f>
        <v>0</v>
      </c>
      <c r="K1080" s="9">
        <f>SUM(S1080+U1080+W1080+Y1080+AA1080)</f>
        <v>0</v>
      </c>
      <c r="L1080" s="28">
        <f>SUM(N1080:P1080)-M1080</f>
        <v>59103.4</v>
      </c>
      <c r="M1080" s="37"/>
      <c r="N1080" s="35">
        <v>59103.4</v>
      </c>
      <c r="O1080" s="8">
        <f>SUM(R1080)</f>
        <v>0</v>
      </c>
      <c r="P1080" s="9">
        <f>SUM(T1080+V1080+X1080+Z1080+AB1080)</f>
        <v>0</v>
      </c>
      <c r="Q1080" s="9"/>
      <c r="R1080" s="9"/>
      <c r="S1080" s="9"/>
      <c r="T1080" s="9"/>
      <c r="U1080" s="9"/>
      <c r="V1080" s="9"/>
      <c r="W1080" s="9"/>
      <c r="X1080" s="9"/>
      <c r="Y1080" s="9"/>
      <c r="Z1080" s="9"/>
      <c r="AA1080" s="9"/>
      <c r="AB1080" s="9"/>
    </row>
    <row r="1081" spans="1:28" ht="31.5" outlineLevel="5">
      <c r="A1081" s="2" t="s">
        <v>994</v>
      </c>
      <c r="B1081" s="23" t="s">
        <v>262</v>
      </c>
      <c r="C1081" s="23">
        <v>1330202006</v>
      </c>
      <c r="D1081" s="23">
        <v>244</v>
      </c>
      <c r="E1081" s="23">
        <v>346</v>
      </c>
      <c r="F1081" s="23"/>
      <c r="G1081" s="24">
        <f>SUM(I1081:K1081)-H1081</f>
        <v>5800</v>
      </c>
      <c r="H1081" s="24"/>
      <c r="I1081" s="35">
        <v>5800</v>
      </c>
      <c r="J1081" s="8">
        <f>SUM(Q1081)</f>
        <v>0</v>
      </c>
      <c r="K1081" s="9">
        <f>SUM(S1081+U1081+W1081+Y1081+AA1081)</f>
        <v>0</v>
      </c>
      <c r="L1081" s="28">
        <f>SUM(N1081:P1081)-M1081</f>
        <v>5800</v>
      </c>
      <c r="M1081" s="37"/>
      <c r="N1081" s="35">
        <v>5800</v>
      </c>
      <c r="O1081" s="8">
        <f>SUM(R1081)</f>
        <v>0</v>
      </c>
      <c r="P1081" s="9">
        <f>SUM(T1081+V1081+X1081+Z1081+AB1081)</f>
        <v>0</v>
      </c>
      <c r="Q1081" s="9"/>
      <c r="R1081" s="9"/>
      <c r="S1081" s="9"/>
      <c r="T1081" s="9"/>
      <c r="U1081" s="9"/>
      <c r="V1081" s="9"/>
      <c r="W1081" s="9"/>
      <c r="X1081" s="9"/>
      <c r="Y1081" s="9"/>
      <c r="Z1081" s="9"/>
      <c r="AA1081" s="9"/>
      <c r="AB1081" s="9"/>
    </row>
    <row r="1082" spans="1:28" s="7" customFormat="1" ht="47.25" outlineLevel="2">
      <c r="A1082" s="6" t="s">
        <v>220</v>
      </c>
      <c r="B1082" s="48" t="s">
        <v>262</v>
      </c>
      <c r="C1082" s="48" t="s">
        <v>221</v>
      </c>
      <c r="D1082" s="48" t="s">
        <v>2</v>
      </c>
      <c r="E1082" s="48" t="s">
        <v>2</v>
      </c>
      <c r="F1082" s="48"/>
      <c r="G1082" s="49">
        <f>SUM(G1083+G1086)</f>
        <v>59400</v>
      </c>
      <c r="H1082" s="49">
        <f>SUM(H1083+H1086)</f>
        <v>0</v>
      </c>
      <c r="I1082" s="50">
        <f>SUM(I1083+I1086)</f>
        <v>59400</v>
      </c>
      <c r="J1082" s="50">
        <f t="shared" ref="J1082:AB1082" si="811">SUM(J1083+J1086)</f>
        <v>0</v>
      </c>
      <c r="K1082" s="50">
        <f t="shared" si="811"/>
        <v>0</v>
      </c>
      <c r="L1082" s="50">
        <f t="shared" si="811"/>
        <v>59400</v>
      </c>
      <c r="M1082" s="50">
        <f t="shared" si="811"/>
        <v>0</v>
      </c>
      <c r="N1082" s="50">
        <f t="shared" si="811"/>
        <v>59400</v>
      </c>
      <c r="O1082" s="51">
        <f t="shared" si="811"/>
        <v>0</v>
      </c>
      <c r="P1082" s="51">
        <f t="shared" si="811"/>
        <v>0</v>
      </c>
      <c r="Q1082" s="51">
        <f t="shared" si="811"/>
        <v>0</v>
      </c>
      <c r="R1082" s="51">
        <f t="shared" si="811"/>
        <v>0</v>
      </c>
      <c r="S1082" s="51">
        <f t="shared" si="811"/>
        <v>0</v>
      </c>
      <c r="T1082" s="51">
        <f t="shared" si="811"/>
        <v>0</v>
      </c>
      <c r="U1082" s="51">
        <f t="shared" si="811"/>
        <v>0</v>
      </c>
      <c r="V1082" s="51">
        <f t="shared" si="811"/>
        <v>0</v>
      </c>
      <c r="W1082" s="51">
        <f t="shared" si="811"/>
        <v>0</v>
      </c>
      <c r="X1082" s="51">
        <f t="shared" si="811"/>
        <v>0</v>
      </c>
      <c r="Y1082" s="51">
        <f t="shared" si="811"/>
        <v>0</v>
      </c>
      <c r="Z1082" s="51">
        <f t="shared" si="811"/>
        <v>0</v>
      </c>
      <c r="AA1082" s="51">
        <f t="shared" si="811"/>
        <v>0</v>
      </c>
      <c r="AB1082" s="51">
        <f t="shared" si="811"/>
        <v>0</v>
      </c>
    </row>
    <row r="1083" spans="1:28" ht="47.25" outlineLevel="3">
      <c r="A1083" s="2" t="s">
        <v>25</v>
      </c>
      <c r="B1083" s="23" t="s">
        <v>262</v>
      </c>
      <c r="C1083" s="23" t="s">
        <v>221</v>
      </c>
      <c r="D1083" s="23" t="s">
        <v>26</v>
      </c>
      <c r="E1083" s="23" t="s">
        <v>2</v>
      </c>
      <c r="F1083" s="23"/>
      <c r="G1083" s="24">
        <f t="shared" ref="G1083:I1084" si="812">SUM(G1084)</f>
        <v>45500</v>
      </c>
      <c r="H1083" s="24">
        <f t="shared" si="812"/>
        <v>0</v>
      </c>
      <c r="I1083" s="35">
        <f t="shared" si="812"/>
        <v>45500</v>
      </c>
      <c r="J1083" s="35">
        <f t="shared" ref="J1083:S1084" si="813">SUM(J1084)</f>
        <v>0</v>
      </c>
      <c r="K1083" s="35">
        <f t="shared" si="813"/>
        <v>0</v>
      </c>
      <c r="L1083" s="35">
        <f t="shared" si="813"/>
        <v>45500</v>
      </c>
      <c r="M1083" s="35">
        <f t="shared" si="813"/>
        <v>0</v>
      </c>
      <c r="N1083" s="35">
        <f t="shared" si="813"/>
        <v>45500</v>
      </c>
      <c r="O1083" s="28">
        <f t="shared" si="813"/>
        <v>0</v>
      </c>
      <c r="P1083" s="28">
        <f t="shared" si="813"/>
        <v>0</v>
      </c>
      <c r="Q1083" s="28">
        <f t="shared" si="813"/>
        <v>0</v>
      </c>
      <c r="R1083" s="28">
        <f t="shared" si="813"/>
        <v>0</v>
      </c>
      <c r="S1083" s="28">
        <f t="shared" si="813"/>
        <v>0</v>
      </c>
      <c r="T1083" s="28">
        <f t="shared" ref="T1083:AB1084" si="814">SUM(T1084)</f>
        <v>0</v>
      </c>
      <c r="U1083" s="28">
        <f t="shared" si="814"/>
        <v>0</v>
      </c>
      <c r="V1083" s="28">
        <f t="shared" si="814"/>
        <v>0</v>
      </c>
      <c r="W1083" s="28">
        <f t="shared" si="814"/>
        <v>0</v>
      </c>
      <c r="X1083" s="28">
        <f t="shared" si="814"/>
        <v>0</v>
      </c>
      <c r="Y1083" s="28">
        <f t="shared" si="814"/>
        <v>0</v>
      </c>
      <c r="Z1083" s="28">
        <f t="shared" si="814"/>
        <v>0</v>
      </c>
      <c r="AA1083" s="28">
        <f t="shared" si="814"/>
        <v>0</v>
      </c>
      <c r="AB1083" s="28">
        <f t="shared" si="814"/>
        <v>0</v>
      </c>
    </row>
    <row r="1084" spans="1:28" ht="31.5" outlineLevel="4">
      <c r="A1084" s="2" t="s">
        <v>27</v>
      </c>
      <c r="B1084" s="23" t="s">
        <v>262</v>
      </c>
      <c r="C1084" s="23" t="s">
        <v>221</v>
      </c>
      <c r="D1084" s="23" t="s">
        <v>28</v>
      </c>
      <c r="E1084" s="23" t="s">
        <v>2</v>
      </c>
      <c r="F1084" s="23"/>
      <c r="G1084" s="24">
        <f t="shared" si="812"/>
        <v>45500</v>
      </c>
      <c r="H1084" s="24">
        <f t="shared" si="812"/>
        <v>0</v>
      </c>
      <c r="I1084" s="35">
        <f t="shared" si="812"/>
        <v>45500</v>
      </c>
      <c r="J1084" s="35">
        <f t="shared" si="813"/>
        <v>0</v>
      </c>
      <c r="K1084" s="35">
        <f t="shared" si="813"/>
        <v>0</v>
      </c>
      <c r="L1084" s="35">
        <f t="shared" si="813"/>
        <v>45500</v>
      </c>
      <c r="M1084" s="35">
        <f t="shared" si="813"/>
        <v>0</v>
      </c>
      <c r="N1084" s="35">
        <f t="shared" si="813"/>
        <v>45500</v>
      </c>
      <c r="O1084" s="28">
        <f t="shared" si="813"/>
        <v>0</v>
      </c>
      <c r="P1084" s="28">
        <f t="shared" si="813"/>
        <v>0</v>
      </c>
      <c r="Q1084" s="28">
        <f t="shared" si="813"/>
        <v>0</v>
      </c>
      <c r="R1084" s="28">
        <f t="shared" si="813"/>
        <v>0</v>
      </c>
      <c r="S1084" s="28">
        <f t="shared" si="813"/>
        <v>0</v>
      </c>
      <c r="T1084" s="28">
        <f t="shared" si="814"/>
        <v>0</v>
      </c>
      <c r="U1084" s="28">
        <f t="shared" si="814"/>
        <v>0</v>
      </c>
      <c r="V1084" s="28">
        <f t="shared" si="814"/>
        <v>0</v>
      </c>
      <c r="W1084" s="28">
        <f t="shared" si="814"/>
        <v>0</v>
      </c>
      <c r="X1084" s="28">
        <f t="shared" si="814"/>
        <v>0</v>
      </c>
      <c r="Y1084" s="28">
        <f t="shared" si="814"/>
        <v>0</v>
      </c>
      <c r="Z1084" s="28">
        <f t="shared" si="814"/>
        <v>0</v>
      </c>
      <c r="AA1084" s="28">
        <f t="shared" si="814"/>
        <v>0</v>
      </c>
      <c r="AB1084" s="28">
        <f t="shared" si="814"/>
        <v>0</v>
      </c>
    </row>
    <row r="1085" spans="1:28" outlineLevel="5">
      <c r="A1085" s="2" t="s">
        <v>37</v>
      </c>
      <c r="B1085" s="23" t="s">
        <v>262</v>
      </c>
      <c r="C1085" s="23" t="s">
        <v>221</v>
      </c>
      <c r="D1085" s="23" t="s">
        <v>28</v>
      </c>
      <c r="E1085" s="23" t="s">
        <v>38</v>
      </c>
      <c r="F1085" s="23"/>
      <c r="G1085" s="24">
        <f>SUM(I1085:K1085)-H1085</f>
        <v>45500</v>
      </c>
      <c r="H1085" s="24"/>
      <c r="I1085" s="35">
        <v>45500</v>
      </c>
      <c r="J1085" s="8">
        <f>SUM(Q1085)</f>
        <v>0</v>
      </c>
      <c r="K1085" s="9">
        <f>SUM(S1085+U1085+W1085+Y1085+AA1085)</f>
        <v>0</v>
      </c>
      <c r="L1085" s="28">
        <f>SUM(N1085:P1085)-M1085</f>
        <v>45500</v>
      </c>
      <c r="M1085" s="37"/>
      <c r="N1085" s="36">
        <v>45500</v>
      </c>
      <c r="O1085" s="8">
        <f>SUM(R1085)</f>
        <v>0</v>
      </c>
      <c r="P1085" s="9">
        <f>SUM(T1085+V1085+X1085+Z1085+AB1085)</f>
        <v>0</v>
      </c>
      <c r="Q1085" s="9"/>
      <c r="R1085" s="9"/>
      <c r="S1085" s="9"/>
      <c r="T1085" s="9"/>
      <c r="U1085" s="9"/>
      <c r="V1085" s="9"/>
      <c r="W1085" s="9"/>
      <c r="X1085" s="9"/>
      <c r="Y1085" s="9"/>
      <c r="Z1085" s="9"/>
      <c r="AA1085" s="9"/>
      <c r="AB1085" s="9"/>
    </row>
    <row r="1086" spans="1:28" ht="63" outlineLevel="3">
      <c r="A1086" s="2" t="s">
        <v>225</v>
      </c>
      <c r="B1086" s="23" t="s">
        <v>262</v>
      </c>
      <c r="C1086" s="23" t="s">
        <v>221</v>
      </c>
      <c r="D1086" s="23" t="s">
        <v>226</v>
      </c>
      <c r="E1086" s="23" t="s">
        <v>2</v>
      </c>
      <c r="F1086" s="23"/>
      <c r="G1086" s="24">
        <f t="shared" ref="G1086:I1087" si="815">SUM(G1087)</f>
        <v>13900</v>
      </c>
      <c r="H1086" s="24">
        <f t="shared" si="815"/>
        <v>0</v>
      </c>
      <c r="I1086" s="35">
        <f t="shared" si="815"/>
        <v>13900</v>
      </c>
      <c r="J1086" s="35">
        <f t="shared" ref="J1086:S1087" si="816">SUM(J1087)</f>
        <v>0</v>
      </c>
      <c r="K1086" s="35">
        <f t="shared" si="816"/>
        <v>0</v>
      </c>
      <c r="L1086" s="35">
        <f t="shared" si="816"/>
        <v>13900</v>
      </c>
      <c r="M1086" s="35">
        <f t="shared" si="816"/>
        <v>0</v>
      </c>
      <c r="N1086" s="35">
        <f t="shared" si="816"/>
        <v>13900</v>
      </c>
      <c r="O1086" s="28">
        <f t="shared" si="816"/>
        <v>0</v>
      </c>
      <c r="P1086" s="28">
        <f t="shared" si="816"/>
        <v>0</v>
      </c>
      <c r="Q1086" s="28">
        <f t="shared" si="816"/>
        <v>0</v>
      </c>
      <c r="R1086" s="28">
        <f t="shared" si="816"/>
        <v>0</v>
      </c>
      <c r="S1086" s="28">
        <f t="shared" si="816"/>
        <v>0</v>
      </c>
      <c r="T1086" s="28">
        <f t="shared" ref="T1086:AB1087" si="817">SUM(T1087)</f>
        <v>0</v>
      </c>
      <c r="U1086" s="28">
        <f t="shared" si="817"/>
        <v>0</v>
      </c>
      <c r="V1086" s="28">
        <f t="shared" si="817"/>
        <v>0</v>
      </c>
      <c r="W1086" s="28">
        <f t="shared" si="817"/>
        <v>0</v>
      </c>
      <c r="X1086" s="28">
        <f t="shared" si="817"/>
        <v>0</v>
      </c>
      <c r="Y1086" s="28">
        <f t="shared" si="817"/>
        <v>0</v>
      </c>
      <c r="Z1086" s="28">
        <f t="shared" si="817"/>
        <v>0</v>
      </c>
      <c r="AA1086" s="28">
        <f t="shared" si="817"/>
        <v>0</v>
      </c>
      <c r="AB1086" s="28">
        <f t="shared" si="817"/>
        <v>0</v>
      </c>
    </row>
    <row r="1087" spans="1:28" ht="31.5" outlineLevel="4">
      <c r="A1087" s="2" t="s">
        <v>227</v>
      </c>
      <c r="B1087" s="23" t="s">
        <v>262</v>
      </c>
      <c r="C1087" s="23" t="s">
        <v>221</v>
      </c>
      <c r="D1087" s="23" t="s">
        <v>228</v>
      </c>
      <c r="E1087" s="23" t="s">
        <v>2</v>
      </c>
      <c r="F1087" s="23"/>
      <c r="G1087" s="24">
        <f t="shared" si="815"/>
        <v>13900</v>
      </c>
      <c r="H1087" s="24">
        <f t="shared" si="815"/>
        <v>0</v>
      </c>
      <c r="I1087" s="35">
        <f t="shared" si="815"/>
        <v>13900</v>
      </c>
      <c r="J1087" s="35">
        <f t="shared" si="816"/>
        <v>0</v>
      </c>
      <c r="K1087" s="35">
        <f t="shared" si="816"/>
        <v>0</v>
      </c>
      <c r="L1087" s="35">
        <f t="shared" si="816"/>
        <v>13900</v>
      </c>
      <c r="M1087" s="35">
        <f t="shared" si="816"/>
        <v>0</v>
      </c>
      <c r="N1087" s="35">
        <f t="shared" si="816"/>
        <v>13900</v>
      </c>
      <c r="O1087" s="28">
        <f t="shared" si="816"/>
        <v>0</v>
      </c>
      <c r="P1087" s="28">
        <f t="shared" si="816"/>
        <v>0</v>
      </c>
      <c r="Q1087" s="28">
        <f t="shared" si="816"/>
        <v>0</v>
      </c>
      <c r="R1087" s="28">
        <f t="shared" si="816"/>
        <v>0</v>
      </c>
      <c r="S1087" s="28">
        <f t="shared" si="816"/>
        <v>0</v>
      </c>
      <c r="T1087" s="28">
        <f t="shared" si="817"/>
        <v>0</v>
      </c>
      <c r="U1087" s="28">
        <f t="shared" si="817"/>
        <v>0</v>
      </c>
      <c r="V1087" s="28">
        <f t="shared" si="817"/>
        <v>0</v>
      </c>
      <c r="W1087" s="28">
        <f t="shared" si="817"/>
        <v>0</v>
      </c>
      <c r="X1087" s="28">
        <f t="shared" si="817"/>
        <v>0</v>
      </c>
      <c r="Y1087" s="28">
        <f t="shared" si="817"/>
        <v>0</v>
      </c>
      <c r="Z1087" s="28">
        <f t="shared" si="817"/>
        <v>0</v>
      </c>
      <c r="AA1087" s="28">
        <f t="shared" si="817"/>
        <v>0</v>
      </c>
      <c r="AB1087" s="28">
        <f t="shared" si="817"/>
        <v>0</v>
      </c>
    </row>
    <row r="1088" spans="1:28" ht="63" outlineLevel="5">
      <c r="A1088" s="2" t="s">
        <v>229</v>
      </c>
      <c r="B1088" s="23" t="s">
        <v>262</v>
      </c>
      <c r="C1088" s="23" t="s">
        <v>221</v>
      </c>
      <c r="D1088" s="23" t="s">
        <v>228</v>
      </c>
      <c r="E1088" s="23" t="s">
        <v>230</v>
      </c>
      <c r="F1088" s="23"/>
      <c r="G1088" s="24">
        <f>SUM(I1088:K1088)-H1088</f>
        <v>13900</v>
      </c>
      <c r="H1088" s="24"/>
      <c r="I1088" s="35">
        <v>13900</v>
      </c>
      <c r="J1088" s="8">
        <f>SUM(Q1088)</f>
        <v>0</v>
      </c>
      <c r="K1088" s="9">
        <f>SUM(S1088+U1088+W1088+Y1088+AA1088)</f>
        <v>0</v>
      </c>
      <c r="L1088" s="28">
        <f>SUM(N1088:P1088)-M1088</f>
        <v>13900</v>
      </c>
      <c r="M1088" s="37"/>
      <c r="N1088" s="36">
        <v>13900</v>
      </c>
      <c r="O1088" s="8">
        <f>SUM(R1088)</f>
        <v>0</v>
      </c>
      <c r="P1088" s="9">
        <f>SUM(T1088+V1088+X1088+Z1088+AB1088)</f>
        <v>0</v>
      </c>
      <c r="Q1088" s="9"/>
      <c r="R1088" s="9"/>
      <c r="S1088" s="9"/>
      <c r="T1088" s="9"/>
      <c r="U1088" s="9"/>
      <c r="V1088" s="9"/>
      <c r="W1088" s="9"/>
      <c r="X1088" s="9"/>
      <c r="Y1088" s="9"/>
      <c r="Z1088" s="9"/>
      <c r="AA1088" s="9"/>
      <c r="AB1088" s="9"/>
    </row>
    <row r="1089" spans="1:28" s="4" customFormat="1" ht="47.25" outlineLevel="1">
      <c r="A1089" s="5" t="s">
        <v>271</v>
      </c>
      <c r="B1089" s="44" t="s">
        <v>272</v>
      </c>
      <c r="C1089" s="44" t="s">
        <v>4</v>
      </c>
      <c r="D1089" s="44" t="s">
        <v>2</v>
      </c>
      <c r="E1089" s="44" t="s">
        <v>2</v>
      </c>
      <c r="F1089" s="44"/>
      <c r="G1089" s="45">
        <f t="shared" ref="G1089:AB1089" si="818">SUM(G1090+G1098+G1102+G1094)</f>
        <v>92010</v>
      </c>
      <c r="H1089" s="45">
        <f t="shared" si="818"/>
        <v>0</v>
      </c>
      <c r="I1089" s="45">
        <f t="shared" si="818"/>
        <v>92010</v>
      </c>
      <c r="J1089" s="45">
        <f t="shared" si="818"/>
        <v>0</v>
      </c>
      <c r="K1089" s="45">
        <f t="shared" si="818"/>
        <v>0</v>
      </c>
      <c r="L1089" s="45">
        <f t="shared" si="818"/>
        <v>92010</v>
      </c>
      <c r="M1089" s="45">
        <f t="shared" si="818"/>
        <v>0</v>
      </c>
      <c r="N1089" s="45">
        <f t="shared" si="818"/>
        <v>92010</v>
      </c>
      <c r="O1089" s="45">
        <f t="shared" si="818"/>
        <v>0</v>
      </c>
      <c r="P1089" s="45">
        <f t="shared" si="818"/>
        <v>0</v>
      </c>
      <c r="Q1089" s="45">
        <f t="shared" si="818"/>
        <v>0</v>
      </c>
      <c r="R1089" s="45">
        <f t="shared" si="818"/>
        <v>0</v>
      </c>
      <c r="S1089" s="45">
        <f t="shared" si="818"/>
        <v>0</v>
      </c>
      <c r="T1089" s="45">
        <f t="shared" si="818"/>
        <v>0</v>
      </c>
      <c r="U1089" s="45">
        <f t="shared" si="818"/>
        <v>0</v>
      </c>
      <c r="V1089" s="45">
        <f t="shared" si="818"/>
        <v>0</v>
      </c>
      <c r="W1089" s="45">
        <f t="shared" si="818"/>
        <v>0</v>
      </c>
      <c r="X1089" s="45">
        <f t="shared" si="818"/>
        <v>0</v>
      </c>
      <c r="Y1089" s="45">
        <f t="shared" si="818"/>
        <v>0</v>
      </c>
      <c r="Z1089" s="45">
        <f t="shared" si="818"/>
        <v>0</v>
      </c>
      <c r="AA1089" s="45">
        <f t="shared" si="818"/>
        <v>0</v>
      </c>
      <c r="AB1089" s="45">
        <f t="shared" si="818"/>
        <v>0</v>
      </c>
    </row>
    <row r="1090" spans="1:28" s="7" customFormat="1" ht="63" outlineLevel="2">
      <c r="A1090" s="6" t="s">
        <v>236</v>
      </c>
      <c r="B1090" s="48" t="s">
        <v>272</v>
      </c>
      <c r="C1090" s="48" t="s">
        <v>273</v>
      </c>
      <c r="D1090" s="48" t="s">
        <v>2</v>
      </c>
      <c r="E1090" s="48" t="s">
        <v>2</v>
      </c>
      <c r="F1090" s="48"/>
      <c r="G1090" s="49">
        <f t="shared" ref="G1090:I1092" si="819">SUM(G1091)</f>
        <v>29920</v>
      </c>
      <c r="H1090" s="49">
        <f t="shared" si="819"/>
        <v>0</v>
      </c>
      <c r="I1090" s="50">
        <f t="shared" si="819"/>
        <v>29920</v>
      </c>
      <c r="J1090" s="50">
        <f t="shared" ref="J1090:AB1092" si="820">SUM(J1091)</f>
        <v>0</v>
      </c>
      <c r="K1090" s="50">
        <f t="shared" si="820"/>
        <v>0</v>
      </c>
      <c r="L1090" s="50">
        <f t="shared" si="820"/>
        <v>29920</v>
      </c>
      <c r="M1090" s="50">
        <f t="shared" si="820"/>
        <v>0</v>
      </c>
      <c r="N1090" s="50">
        <f t="shared" si="820"/>
        <v>29920</v>
      </c>
      <c r="O1090" s="51">
        <f t="shared" si="820"/>
        <v>0</v>
      </c>
      <c r="P1090" s="51">
        <f t="shared" si="820"/>
        <v>0</v>
      </c>
      <c r="Q1090" s="51">
        <f t="shared" si="820"/>
        <v>0</v>
      </c>
      <c r="R1090" s="51">
        <f t="shared" si="820"/>
        <v>0</v>
      </c>
      <c r="S1090" s="51">
        <f t="shared" si="820"/>
        <v>0</v>
      </c>
      <c r="T1090" s="51">
        <f t="shared" si="820"/>
        <v>0</v>
      </c>
      <c r="U1090" s="51">
        <f t="shared" si="820"/>
        <v>0</v>
      </c>
      <c r="V1090" s="51">
        <f t="shared" si="820"/>
        <v>0</v>
      </c>
      <c r="W1090" s="51">
        <f t="shared" si="820"/>
        <v>0</v>
      </c>
      <c r="X1090" s="51">
        <f t="shared" si="820"/>
        <v>0</v>
      </c>
      <c r="Y1090" s="51">
        <f t="shared" si="820"/>
        <v>0</v>
      </c>
      <c r="Z1090" s="51">
        <f t="shared" si="820"/>
        <v>0</v>
      </c>
      <c r="AA1090" s="51">
        <f t="shared" si="820"/>
        <v>0</v>
      </c>
      <c r="AB1090" s="51">
        <f t="shared" si="820"/>
        <v>0</v>
      </c>
    </row>
    <row r="1091" spans="1:28" ht="47.25" outlineLevel="3">
      <c r="A1091" s="2" t="s">
        <v>25</v>
      </c>
      <c r="B1091" s="23" t="s">
        <v>272</v>
      </c>
      <c r="C1091" s="23" t="s">
        <v>273</v>
      </c>
      <c r="D1091" s="23" t="s">
        <v>26</v>
      </c>
      <c r="E1091" s="23" t="s">
        <v>2</v>
      </c>
      <c r="F1091" s="23"/>
      <c r="G1091" s="24">
        <f t="shared" si="819"/>
        <v>29920</v>
      </c>
      <c r="H1091" s="24">
        <f t="shared" si="819"/>
        <v>0</v>
      </c>
      <c r="I1091" s="35">
        <f t="shared" si="819"/>
        <v>29920</v>
      </c>
      <c r="J1091" s="35">
        <f t="shared" si="820"/>
        <v>0</v>
      </c>
      <c r="K1091" s="35">
        <f t="shared" si="820"/>
        <v>0</v>
      </c>
      <c r="L1091" s="35">
        <f t="shared" si="820"/>
        <v>29920</v>
      </c>
      <c r="M1091" s="35">
        <f t="shared" si="820"/>
        <v>0</v>
      </c>
      <c r="N1091" s="35">
        <f t="shared" si="820"/>
        <v>29920</v>
      </c>
      <c r="O1091" s="28">
        <f t="shared" si="820"/>
        <v>0</v>
      </c>
      <c r="P1091" s="28">
        <f t="shared" si="820"/>
        <v>0</v>
      </c>
      <c r="Q1091" s="28">
        <f t="shared" si="820"/>
        <v>0</v>
      </c>
      <c r="R1091" s="28">
        <f t="shared" si="820"/>
        <v>0</v>
      </c>
      <c r="S1091" s="28">
        <f t="shared" si="820"/>
        <v>0</v>
      </c>
      <c r="T1091" s="28">
        <f t="shared" si="820"/>
        <v>0</v>
      </c>
      <c r="U1091" s="28">
        <f t="shared" si="820"/>
        <v>0</v>
      </c>
      <c r="V1091" s="28">
        <f t="shared" si="820"/>
        <v>0</v>
      </c>
      <c r="W1091" s="28">
        <f t="shared" si="820"/>
        <v>0</v>
      </c>
      <c r="X1091" s="28">
        <f t="shared" si="820"/>
        <v>0</v>
      </c>
      <c r="Y1091" s="28">
        <f t="shared" si="820"/>
        <v>0</v>
      </c>
      <c r="Z1091" s="28">
        <f t="shared" si="820"/>
        <v>0</v>
      </c>
      <c r="AA1091" s="28">
        <f t="shared" si="820"/>
        <v>0</v>
      </c>
      <c r="AB1091" s="28">
        <f t="shared" si="820"/>
        <v>0</v>
      </c>
    </row>
    <row r="1092" spans="1:28" ht="31.5" outlineLevel="4">
      <c r="A1092" s="2" t="s">
        <v>27</v>
      </c>
      <c r="B1092" s="23" t="s">
        <v>272</v>
      </c>
      <c r="C1092" s="23" t="s">
        <v>273</v>
      </c>
      <c r="D1092" s="23" t="s">
        <v>28</v>
      </c>
      <c r="E1092" s="23" t="s">
        <v>2</v>
      </c>
      <c r="F1092" s="23"/>
      <c r="G1092" s="24">
        <f t="shared" si="819"/>
        <v>29920</v>
      </c>
      <c r="H1092" s="24">
        <f t="shared" si="819"/>
        <v>0</v>
      </c>
      <c r="I1092" s="35">
        <f t="shared" si="819"/>
        <v>29920</v>
      </c>
      <c r="J1092" s="35">
        <f t="shared" si="820"/>
        <v>0</v>
      </c>
      <c r="K1092" s="35">
        <f t="shared" si="820"/>
        <v>0</v>
      </c>
      <c r="L1092" s="35">
        <f t="shared" si="820"/>
        <v>29920</v>
      </c>
      <c r="M1092" s="35">
        <f t="shared" si="820"/>
        <v>0</v>
      </c>
      <c r="N1092" s="35">
        <f t="shared" si="820"/>
        <v>29920</v>
      </c>
      <c r="O1092" s="28">
        <f t="shared" si="820"/>
        <v>0</v>
      </c>
      <c r="P1092" s="28">
        <f t="shared" si="820"/>
        <v>0</v>
      </c>
      <c r="Q1092" s="28">
        <f t="shared" si="820"/>
        <v>0</v>
      </c>
      <c r="R1092" s="28">
        <f t="shared" si="820"/>
        <v>0</v>
      </c>
      <c r="S1092" s="28">
        <f t="shared" si="820"/>
        <v>0</v>
      </c>
      <c r="T1092" s="28">
        <f t="shared" si="820"/>
        <v>0</v>
      </c>
      <c r="U1092" s="28">
        <f t="shared" si="820"/>
        <v>0</v>
      </c>
      <c r="V1092" s="28">
        <f t="shared" si="820"/>
        <v>0</v>
      </c>
      <c r="W1092" s="28">
        <f t="shared" si="820"/>
        <v>0</v>
      </c>
      <c r="X1092" s="28">
        <f t="shared" si="820"/>
        <v>0</v>
      </c>
      <c r="Y1092" s="28">
        <f t="shared" si="820"/>
        <v>0</v>
      </c>
      <c r="Z1092" s="28">
        <f t="shared" si="820"/>
        <v>0</v>
      </c>
      <c r="AA1092" s="28">
        <f t="shared" si="820"/>
        <v>0</v>
      </c>
      <c r="AB1092" s="28">
        <f t="shared" si="820"/>
        <v>0</v>
      </c>
    </row>
    <row r="1093" spans="1:28" outlineLevel="5">
      <c r="A1093" s="2" t="s">
        <v>37</v>
      </c>
      <c r="B1093" s="23" t="s">
        <v>272</v>
      </c>
      <c r="C1093" s="23" t="s">
        <v>273</v>
      </c>
      <c r="D1093" s="23" t="s">
        <v>28</v>
      </c>
      <c r="E1093" s="23" t="s">
        <v>38</v>
      </c>
      <c r="F1093" s="23"/>
      <c r="G1093" s="24">
        <f>SUM(I1093:K1093)-H1093</f>
        <v>29920</v>
      </c>
      <c r="H1093" s="24"/>
      <c r="I1093" s="35">
        <v>29920</v>
      </c>
      <c r="J1093" s="8">
        <f>SUM(Q1093)</f>
        <v>0</v>
      </c>
      <c r="K1093" s="9">
        <f>SUM(S1093+U1093+W1093+Y1093+AA1093)</f>
        <v>0</v>
      </c>
      <c r="L1093" s="28">
        <f>SUM(N1093:P1093)-M1093</f>
        <v>29920</v>
      </c>
      <c r="M1093" s="37"/>
      <c r="N1093" s="36">
        <v>29920</v>
      </c>
      <c r="O1093" s="8">
        <f>SUM(R1093)</f>
        <v>0</v>
      </c>
      <c r="P1093" s="9">
        <f>SUM(T1093+V1093+X1093+Z1093+AB1093)</f>
        <v>0</v>
      </c>
      <c r="Q1093" s="9"/>
      <c r="R1093" s="9"/>
      <c r="S1093" s="9"/>
      <c r="T1093" s="9"/>
      <c r="U1093" s="9"/>
      <c r="V1093" s="9"/>
      <c r="W1093" s="9"/>
      <c r="X1093" s="9"/>
      <c r="Y1093" s="9"/>
      <c r="Z1093" s="9"/>
      <c r="AA1093" s="9"/>
      <c r="AB1093" s="9"/>
    </row>
    <row r="1094" spans="1:28" ht="63" outlineLevel="5">
      <c r="A1094" s="6" t="s">
        <v>236</v>
      </c>
      <c r="B1094" s="48" t="s">
        <v>272</v>
      </c>
      <c r="C1094" s="59" t="s">
        <v>237</v>
      </c>
      <c r="D1094" s="48" t="s">
        <v>2</v>
      </c>
      <c r="E1094" s="48" t="s">
        <v>2</v>
      </c>
      <c r="F1094" s="23"/>
      <c r="G1094" s="49">
        <f>SUM(G1095)</f>
        <v>29290</v>
      </c>
      <c r="H1094" s="49">
        <f t="shared" ref="H1094:AB1096" si="821">SUM(H1095)</f>
        <v>0</v>
      </c>
      <c r="I1094" s="49">
        <f t="shared" si="821"/>
        <v>29290</v>
      </c>
      <c r="J1094" s="49">
        <f t="shared" si="821"/>
        <v>0</v>
      </c>
      <c r="K1094" s="49">
        <f t="shared" si="821"/>
        <v>0</v>
      </c>
      <c r="L1094" s="49">
        <f t="shared" si="821"/>
        <v>29290</v>
      </c>
      <c r="M1094" s="49">
        <f t="shared" si="821"/>
        <v>0</v>
      </c>
      <c r="N1094" s="49">
        <f t="shared" si="821"/>
        <v>29290</v>
      </c>
      <c r="O1094" s="49">
        <f t="shared" si="821"/>
        <v>0</v>
      </c>
      <c r="P1094" s="49">
        <f t="shared" si="821"/>
        <v>0</v>
      </c>
      <c r="Q1094" s="49">
        <f t="shared" si="821"/>
        <v>0</v>
      </c>
      <c r="R1094" s="49">
        <f t="shared" si="821"/>
        <v>0</v>
      </c>
      <c r="S1094" s="49">
        <f t="shared" si="821"/>
        <v>0</v>
      </c>
      <c r="T1094" s="49">
        <f t="shared" si="821"/>
        <v>0</v>
      </c>
      <c r="U1094" s="49">
        <f t="shared" si="821"/>
        <v>0</v>
      </c>
      <c r="V1094" s="49">
        <f t="shared" si="821"/>
        <v>0</v>
      </c>
      <c r="W1094" s="49">
        <f t="shared" si="821"/>
        <v>0</v>
      </c>
      <c r="X1094" s="49">
        <f t="shared" si="821"/>
        <v>0</v>
      </c>
      <c r="Y1094" s="49">
        <f t="shared" si="821"/>
        <v>0</v>
      </c>
      <c r="Z1094" s="49">
        <f t="shared" si="821"/>
        <v>0</v>
      </c>
      <c r="AA1094" s="49">
        <f t="shared" si="821"/>
        <v>0</v>
      </c>
      <c r="AB1094" s="49">
        <f t="shared" si="821"/>
        <v>0</v>
      </c>
    </row>
    <row r="1095" spans="1:28" ht="47.25" outlineLevel="5">
      <c r="A1095" s="2" t="s">
        <v>25</v>
      </c>
      <c r="B1095" s="23" t="s">
        <v>272</v>
      </c>
      <c r="C1095" s="60" t="s">
        <v>237</v>
      </c>
      <c r="D1095" s="23" t="s">
        <v>26</v>
      </c>
      <c r="E1095" s="23" t="s">
        <v>2</v>
      </c>
      <c r="F1095" s="23"/>
      <c r="G1095" s="24">
        <f>SUM(G1096)</f>
        <v>29290</v>
      </c>
      <c r="H1095" s="24">
        <f t="shared" si="821"/>
        <v>0</v>
      </c>
      <c r="I1095" s="24">
        <f t="shared" si="821"/>
        <v>29290</v>
      </c>
      <c r="J1095" s="24">
        <f t="shared" si="821"/>
        <v>0</v>
      </c>
      <c r="K1095" s="24">
        <f t="shared" si="821"/>
        <v>0</v>
      </c>
      <c r="L1095" s="24">
        <f t="shared" si="821"/>
        <v>29290</v>
      </c>
      <c r="M1095" s="24">
        <f t="shared" si="821"/>
        <v>0</v>
      </c>
      <c r="N1095" s="24">
        <f t="shared" si="821"/>
        <v>29290</v>
      </c>
      <c r="O1095" s="24">
        <f t="shared" si="821"/>
        <v>0</v>
      </c>
      <c r="P1095" s="24">
        <f t="shared" si="821"/>
        <v>0</v>
      </c>
      <c r="Q1095" s="24">
        <f t="shared" si="821"/>
        <v>0</v>
      </c>
      <c r="R1095" s="24">
        <f t="shared" si="821"/>
        <v>0</v>
      </c>
      <c r="S1095" s="24">
        <f t="shared" si="821"/>
        <v>0</v>
      </c>
      <c r="T1095" s="24">
        <f t="shared" si="821"/>
        <v>0</v>
      </c>
      <c r="U1095" s="24">
        <f t="shared" si="821"/>
        <v>0</v>
      </c>
      <c r="V1095" s="24">
        <f t="shared" si="821"/>
        <v>0</v>
      </c>
      <c r="W1095" s="24">
        <f t="shared" si="821"/>
        <v>0</v>
      </c>
      <c r="X1095" s="24">
        <f t="shared" si="821"/>
        <v>0</v>
      </c>
      <c r="Y1095" s="24">
        <f t="shared" si="821"/>
        <v>0</v>
      </c>
      <c r="Z1095" s="24">
        <f t="shared" si="821"/>
        <v>0</v>
      </c>
      <c r="AA1095" s="24">
        <f t="shared" si="821"/>
        <v>0</v>
      </c>
      <c r="AB1095" s="24">
        <f t="shared" si="821"/>
        <v>0</v>
      </c>
    </row>
    <row r="1096" spans="1:28" ht="31.5" outlineLevel="5">
      <c r="A1096" s="2" t="s">
        <v>27</v>
      </c>
      <c r="B1096" s="23" t="s">
        <v>272</v>
      </c>
      <c r="C1096" s="60" t="s">
        <v>237</v>
      </c>
      <c r="D1096" s="23" t="s">
        <v>28</v>
      </c>
      <c r="E1096" s="23" t="s">
        <v>2</v>
      </c>
      <c r="F1096" s="23"/>
      <c r="G1096" s="24">
        <f>SUM(G1097)</f>
        <v>29290</v>
      </c>
      <c r="H1096" s="24">
        <f t="shared" si="821"/>
        <v>0</v>
      </c>
      <c r="I1096" s="24">
        <f t="shared" si="821"/>
        <v>29290</v>
      </c>
      <c r="J1096" s="24">
        <f t="shared" si="821"/>
        <v>0</v>
      </c>
      <c r="K1096" s="24">
        <f t="shared" si="821"/>
        <v>0</v>
      </c>
      <c r="L1096" s="24">
        <f t="shared" si="821"/>
        <v>29290</v>
      </c>
      <c r="M1096" s="24">
        <f t="shared" si="821"/>
        <v>0</v>
      </c>
      <c r="N1096" s="24">
        <f t="shared" si="821"/>
        <v>29290</v>
      </c>
      <c r="O1096" s="24">
        <f t="shared" si="821"/>
        <v>0</v>
      </c>
      <c r="P1096" s="24">
        <f t="shared" si="821"/>
        <v>0</v>
      </c>
      <c r="Q1096" s="24">
        <f t="shared" si="821"/>
        <v>0</v>
      </c>
      <c r="R1096" s="24">
        <f t="shared" si="821"/>
        <v>0</v>
      </c>
      <c r="S1096" s="24">
        <f t="shared" si="821"/>
        <v>0</v>
      </c>
      <c r="T1096" s="24">
        <f t="shared" si="821"/>
        <v>0</v>
      </c>
      <c r="U1096" s="24">
        <f t="shared" si="821"/>
        <v>0</v>
      </c>
      <c r="V1096" s="24">
        <f t="shared" si="821"/>
        <v>0</v>
      </c>
      <c r="W1096" s="24">
        <f t="shared" si="821"/>
        <v>0</v>
      </c>
      <c r="X1096" s="24">
        <f t="shared" si="821"/>
        <v>0</v>
      </c>
      <c r="Y1096" s="24">
        <f t="shared" si="821"/>
        <v>0</v>
      </c>
      <c r="Z1096" s="24">
        <f t="shared" si="821"/>
        <v>0</v>
      </c>
      <c r="AA1096" s="24">
        <f t="shared" si="821"/>
        <v>0</v>
      </c>
      <c r="AB1096" s="24">
        <f t="shared" si="821"/>
        <v>0</v>
      </c>
    </row>
    <row r="1097" spans="1:28" outlineLevel="5">
      <c r="A1097" s="2" t="s">
        <v>37</v>
      </c>
      <c r="B1097" s="23" t="s">
        <v>272</v>
      </c>
      <c r="C1097" s="60" t="s">
        <v>237</v>
      </c>
      <c r="D1097" s="23" t="s">
        <v>28</v>
      </c>
      <c r="E1097" s="23" t="s">
        <v>38</v>
      </c>
      <c r="F1097" s="23"/>
      <c r="G1097" s="24">
        <f>SUM(I1097:K1097)-H1097</f>
        <v>29290</v>
      </c>
      <c r="H1097" s="24"/>
      <c r="I1097" s="35">
        <v>29290</v>
      </c>
      <c r="J1097" s="8">
        <f>SUM(Q1097)</f>
        <v>0</v>
      </c>
      <c r="K1097" s="9">
        <f>SUM(S1097+U1097+W1097+Y1097+AA1097)</f>
        <v>0</v>
      </c>
      <c r="L1097" s="28">
        <f>SUM(N1097:P1097)-M1097</f>
        <v>29290</v>
      </c>
      <c r="M1097" s="37"/>
      <c r="N1097" s="36">
        <v>29290</v>
      </c>
      <c r="O1097" s="8">
        <f>SUM(R1097)</f>
        <v>0</v>
      </c>
      <c r="P1097" s="9">
        <f>SUM(T1097+V1097+X1097+Z1097+AB1097)</f>
        <v>0</v>
      </c>
      <c r="Q1097" s="9"/>
      <c r="R1097" s="9"/>
      <c r="S1097" s="9"/>
      <c r="T1097" s="9"/>
      <c r="U1097" s="9"/>
      <c r="V1097" s="9"/>
      <c r="W1097" s="9"/>
      <c r="X1097" s="9"/>
      <c r="Y1097" s="9"/>
      <c r="Z1097" s="9"/>
      <c r="AA1097" s="9"/>
      <c r="AB1097" s="9"/>
    </row>
    <row r="1098" spans="1:28" s="7" customFormat="1" ht="63" outlineLevel="2">
      <c r="A1098" s="6" t="s">
        <v>236</v>
      </c>
      <c r="B1098" s="48" t="s">
        <v>272</v>
      </c>
      <c r="C1098" s="48" t="s">
        <v>274</v>
      </c>
      <c r="D1098" s="48" t="s">
        <v>2</v>
      </c>
      <c r="E1098" s="48" t="s">
        <v>2</v>
      </c>
      <c r="F1098" s="48"/>
      <c r="G1098" s="49">
        <f>SUM(G1099)</f>
        <v>900</v>
      </c>
      <c r="H1098" s="49">
        <f t="shared" ref="H1098:AB1098" si="822">SUM(H1099)</f>
        <v>0</v>
      </c>
      <c r="I1098" s="49">
        <f t="shared" si="822"/>
        <v>900</v>
      </c>
      <c r="J1098" s="49">
        <f t="shared" si="822"/>
        <v>0</v>
      </c>
      <c r="K1098" s="49">
        <f t="shared" si="822"/>
        <v>0</v>
      </c>
      <c r="L1098" s="49">
        <f t="shared" si="822"/>
        <v>900</v>
      </c>
      <c r="M1098" s="49">
        <f t="shared" si="822"/>
        <v>0</v>
      </c>
      <c r="N1098" s="49">
        <f t="shared" si="822"/>
        <v>900</v>
      </c>
      <c r="O1098" s="49">
        <f t="shared" si="822"/>
        <v>0</v>
      </c>
      <c r="P1098" s="49">
        <f t="shared" si="822"/>
        <v>0</v>
      </c>
      <c r="Q1098" s="49">
        <f t="shared" si="822"/>
        <v>0</v>
      </c>
      <c r="R1098" s="49">
        <f t="shared" si="822"/>
        <v>0</v>
      </c>
      <c r="S1098" s="49">
        <f t="shared" si="822"/>
        <v>0</v>
      </c>
      <c r="T1098" s="49">
        <f t="shared" si="822"/>
        <v>0</v>
      </c>
      <c r="U1098" s="49">
        <f t="shared" si="822"/>
        <v>0</v>
      </c>
      <c r="V1098" s="49">
        <f t="shared" si="822"/>
        <v>0</v>
      </c>
      <c r="W1098" s="49">
        <f t="shared" si="822"/>
        <v>0</v>
      </c>
      <c r="X1098" s="49">
        <f t="shared" si="822"/>
        <v>0</v>
      </c>
      <c r="Y1098" s="49">
        <f t="shared" si="822"/>
        <v>0</v>
      </c>
      <c r="Z1098" s="49">
        <f t="shared" si="822"/>
        <v>0</v>
      </c>
      <c r="AA1098" s="49">
        <f t="shared" si="822"/>
        <v>0</v>
      </c>
      <c r="AB1098" s="49">
        <f t="shared" si="822"/>
        <v>0</v>
      </c>
    </row>
    <row r="1099" spans="1:28" ht="63" outlineLevel="3">
      <c r="A1099" s="2" t="s">
        <v>225</v>
      </c>
      <c r="B1099" s="23" t="s">
        <v>272</v>
      </c>
      <c r="C1099" s="23" t="s">
        <v>274</v>
      </c>
      <c r="D1099" s="23" t="s">
        <v>226</v>
      </c>
      <c r="E1099" s="23" t="s">
        <v>2</v>
      </c>
      <c r="F1099" s="23"/>
      <c r="G1099" s="24">
        <f t="shared" ref="G1099:I1100" si="823">SUM(G1100)</f>
        <v>900</v>
      </c>
      <c r="H1099" s="24">
        <f t="shared" si="823"/>
        <v>0</v>
      </c>
      <c r="I1099" s="35">
        <f t="shared" si="823"/>
        <v>900</v>
      </c>
      <c r="J1099" s="35">
        <f t="shared" ref="J1099:S1100" si="824">SUM(J1100)</f>
        <v>0</v>
      </c>
      <c r="K1099" s="35">
        <f t="shared" si="824"/>
        <v>0</v>
      </c>
      <c r="L1099" s="35">
        <f t="shared" si="824"/>
        <v>900</v>
      </c>
      <c r="M1099" s="35">
        <f t="shared" si="824"/>
        <v>0</v>
      </c>
      <c r="N1099" s="35">
        <f t="shared" si="824"/>
        <v>900</v>
      </c>
      <c r="O1099" s="28">
        <f t="shared" si="824"/>
        <v>0</v>
      </c>
      <c r="P1099" s="28">
        <f t="shared" si="824"/>
        <v>0</v>
      </c>
      <c r="Q1099" s="28">
        <f t="shared" si="824"/>
        <v>0</v>
      </c>
      <c r="R1099" s="28">
        <f t="shared" si="824"/>
        <v>0</v>
      </c>
      <c r="S1099" s="28">
        <f t="shared" si="824"/>
        <v>0</v>
      </c>
      <c r="T1099" s="28">
        <f t="shared" ref="T1099:AB1100" si="825">SUM(T1100)</f>
        <v>0</v>
      </c>
      <c r="U1099" s="28">
        <f t="shared" si="825"/>
        <v>0</v>
      </c>
      <c r="V1099" s="28">
        <f t="shared" si="825"/>
        <v>0</v>
      </c>
      <c r="W1099" s="28">
        <f t="shared" si="825"/>
        <v>0</v>
      </c>
      <c r="X1099" s="28">
        <f t="shared" si="825"/>
        <v>0</v>
      </c>
      <c r="Y1099" s="28">
        <f t="shared" si="825"/>
        <v>0</v>
      </c>
      <c r="Z1099" s="28">
        <f t="shared" si="825"/>
        <v>0</v>
      </c>
      <c r="AA1099" s="28">
        <f t="shared" si="825"/>
        <v>0</v>
      </c>
      <c r="AB1099" s="28">
        <f t="shared" si="825"/>
        <v>0</v>
      </c>
    </row>
    <row r="1100" spans="1:28" ht="31.5" outlineLevel="4">
      <c r="A1100" s="2" t="s">
        <v>227</v>
      </c>
      <c r="B1100" s="23" t="s">
        <v>272</v>
      </c>
      <c r="C1100" s="23" t="s">
        <v>274</v>
      </c>
      <c r="D1100" s="23" t="s">
        <v>228</v>
      </c>
      <c r="E1100" s="23" t="s">
        <v>2</v>
      </c>
      <c r="F1100" s="23"/>
      <c r="G1100" s="24">
        <f t="shared" si="823"/>
        <v>900</v>
      </c>
      <c r="H1100" s="24">
        <f t="shared" si="823"/>
        <v>0</v>
      </c>
      <c r="I1100" s="35">
        <f t="shared" si="823"/>
        <v>900</v>
      </c>
      <c r="J1100" s="35">
        <f t="shared" si="824"/>
        <v>0</v>
      </c>
      <c r="K1100" s="35">
        <f t="shared" si="824"/>
        <v>0</v>
      </c>
      <c r="L1100" s="35">
        <f t="shared" si="824"/>
        <v>900</v>
      </c>
      <c r="M1100" s="35">
        <f t="shared" si="824"/>
        <v>0</v>
      </c>
      <c r="N1100" s="35">
        <f t="shared" si="824"/>
        <v>900</v>
      </c>
      <c r="O1100" s="28">
        <f t="shared" si="824"/>
        <v>0</v>
      </c>
      <c r="P1100" s="28">
        <f t="shared" si="824"/>
        <v>0</v>
      </c>
      <c r="Q1100" s="28">
        <f t="shared" si="824"/>
        <v>0</v>
      </c>
      <c r="R1100" s="28">
        <f t="shared" si="824"/>
        <v>0</v>
      </c>
      <c r="S1100" s="28">
        <f t="shared" si="824"/>
        <v>0</v>
      </c>
      <c r="T1100" s="28">
        <f t="shared" si="825"/>
        <v>0</v>
      </c>
      <c r="U1100" s="28">
        <f t="shared" si="825"/>
        <v>0</v>
      </c>
      <c r="V1100" s="28">
        <f t="shared" si="825"/>
        <v>0</v>
      </c>
      <c r="W1100" s="28">
        <f t="shared" si="825"/>
        <v>0</v>
      </c>
      <c r="X1100" s="28">
        <f t="shared" si="825"/>
        <v>0</v>
      </c>
      <c r="Y1100" s="28">
        <f t="shared" si="825"/>
        <v>0</v>
      </c>
      <c r="Z1100" s="28">
        <f t="shared" si="825"/>
        <v>0</v>
      </c>
      <c r="AA1100" s="28">
        <f t="shared" si="825"/>
        <v>0</v>
      </c>
      <c r="AB1100" s="28">
        <f t="shared" si="825"/>
        <v>0</v>
      </c>
    </row>
    <row r="1101" spans="1:28" ht="63" outlineLevel="5">
      <c r="A1101" s="2" t="s">
        <v>229</v>
      </c>
      <c r="B1101" s="23" t="s">
        <v>272</v>
      </c>
      <c r="C1101" s="23" t="s">
        <v>274</v>
      </c>
      <c r="D1101" s="23" t="s">
        <v>228</v>
      </c>
      <c r="E1101" s="23" t="s">
        <v>230</v>
      </c>
      <c r="F1101" s="23"/>
      <c r="G1101" s="24">
        <f>SUM(I1101:K1101)-H1101</f>
        <v>900</v>
      </c>
      <c r="H1101" s="24"/>
      <c r="I1101" s="35">
        <v>900</v>
      </c>
      <c r="J1101" s="8">
        <f>SUM(Q1101)</f>
        <v>0</v>
      </c>
      <c r="K1101" s="9">
        <f>SUM(S1101+U1101+W1101+Y1101+AA1101)</f>
        <v>0</v>
      </c>
      <c r="L1101" s="28">
        <f>SUM(N1101:P1101)-M1101</f>
        <v>900</v>
      </c>
      <c r="M1101" s="37"/>
      <c r="N1101" s="36">
        <v>900</v>
      </c>
      <c r="O1101" s="8">
        <f>SUM(R1101)</f>
        <v>0</v>
      </c>
      <c r="P1101" s="9">
        <f>SUM(T1101+V1101+X1101+Z1101+AB1101)</f>
        <v>0</v>
      </c>
      <c r="Q1101" s="9"/>
      <c r="R1101" s="9"/>
      <c r="S1101" s="9"/>
      <c r="T1101" s="9"/>
      <c r="U1101" s="9"/>
      <c r="V1101" s="9"/>
      <c r="W1101" s="9"/>
      <c r="X1101" s="9"/>
      <c r="Y1101" s="9"/>
      <c r="Z1101" s="9"/>
      <c r="AA1101" s="9"/>
      <c r="AB1101" s="9"/>
    </row>
    <row r="1102" spans="1:28" s="7" customFormat="1" ht="157.5" outlineLevel="2">
      <c r="A1102" s="6" t="s">
        <v>275</v>
      </c>
      <c r="B1102" s="48" t="s">
        <v>272</v>
      </c>
      <c r="C1102" s="48" t="s">
        <v>276</v>
      </c>
      <c r="D1102" s="48" t="s">
        <v>2</v>
      </c>
      <c r="E1102" s="48" t="s">
        <v>2</v>
      </c>
      <c r="F1102" s="48"/>
      <c r="G1102" s="49">
        <f t="shared" ref="G1102:I1104" si="826">SUM(G1103)</f>
        <v>31900</v>
      </c>
      <c r="H1102" s="49">
        <f t="shared" si="826"/>
        <v>0</v>
      </c>
      <c r="I1102" s="50">
        <f t="shared" si="826"/>
        <v>31900</v>
      </c>
      <c r="J1102" s="50">
        <f t="shared" ref="J1102:AB1104" si="827">SUM(J1103)</f>
        <v>0</v>
      </c>
      <c r="K1102" s="50">
        <f t="shared" si="827"/>
        <v>0</v>
      </c>
      <c r="L1102" s="50">
        <f t="shared" si="827"/>
        <v>31900</v>
      </c>
      <c r="M1102" s="50">
        <f t="shared" si="827"/>
        <v>0</v>
      </c>
      <c r="N1102" s="50">
        <f t="shared" si="827"/>
        <v>31900</v>
      </c>
      <c r="O1102" s="51">
        <f t="shared" si="827"/>
        <v>0</v>
      </c>
      <c r="P1102" s="51">
        <f t="shared" si="827"/>
        <v>0</v>
      </c>
      <c r="Q1102" s="51">
        <f t="shared" si="827"/>
        <v>0</v>
      </c>
      <c r="R1102" s="51">
        <f t="shared" si="827"/>
        <v>0</v>
      </c>
      <c r="S1102" s="51">
        <f t="shared" si="827"/>
        <v>0</v>
      </c>
      <c r="T1102" s="51">
        <f t="shared" si="827"/>
        <v>0</v>
      </c>
      <c r="U1102" s="51">
        <f t="shared" si="827"/>
        <v>0</v>
      </c>
      <c r="V1102" s="51">
        <f t="shared" si="827"/>
        <v>0</v>
      </c>
      <c r="W1102" s="51">
        <f t="shared" si="827"/>
        <v>0</v>
      </c>
      <c r="X1102" s="51">
        <f t="shared" si="827"/>
        <v>0</v>
      </c>
      <c r="Y1102" s="51">
        <f t="shared" si="827"/>
        <v>0</v>
      </c>
      <c r="Z1102" s="51">
        <f t="shared" si="827"/>
        <v>0</v>
      </c>
      <c r="AA1102" s="51">
        <f t="shared" si="827"/>
        <v>0</v>
      </c>
      <c r="AB1102" s="51">
        <f t="shared" si="827"/>
        <v>0</v>
      </c>
    </row>
    <row r="1103" spans="1:28" ht="47.25" outlineLevel="3">
      <c r="A1103" s="2" t="s">
        <v>25</v>
      </c>
      <c r="B1103" s="23" t="s">
        <v>272</v>
      </c>
      <c r="C1103" s="23" t="s">
        <v>276</v>
      </c>
      <c r="D1103" s="23" t="s">
        <v>26</v>
      </c>
      <c r="E1103" s="23" t="s">
        <v>2</v>
      </c>
      <c r="F1103" s="23"/>
      <c r="G1103" s="24">
        <f t="shared" si="826"/>
        <v>31900</v>
      </c>
      <c r="H1103" s="24">
        <f t="shared" si="826"/>
        <v>0</v>
      </c>
      <c r="I1103" s="35">
        <f t="shared" si="826"/>
        <v>31900</v>
      </c>
      <c r="J1103" s="35">
        <f t="shared" si="827"/>
        <v>0</v>
      </c>
      <c r="K1103" s="35">
        <f t="shared" si="827"/>
        <v>0</v>
      </c>
      <c r="L1103" s="35">
        <f t="shared" si="827"/>
        <v>31900</v>
      </c>
      <c r="M1103" s="35">
        <f t="shared" si="827"/>
        <v>0</v>
      </c>
      <c r="N1103" s="35">
        <f t="shared" si="827"/>
        <v>31900</v>
      </c>
      <c r="O1103" s="28">
        <f t="shared" si="827"/>
        <v>0</v>
      </c>
      <c r="P1103" s="28">
        <f t="shared" si="827"/>
        <v>0</v>
      </c>
      <c r="Q1103" s="28">
        <f t="shared" si="827"/>
        <v>0</v>
      </c>
      <c r="R1103" s="28">
        <f t="shared" si="827"/>
        <v>0</v>
      </c>
      <c r="S1103" s="28">
        <f t="shared" si="827"/>
        <v>0</v>
      </c>
      <c r="T1103" s="28">
        <f t="shared" si="827"/>
        <v>0</v>
      </c>
      <c r="U1103" s="28">
        <f t="shared" si="827"/>
        <v>0</v>
      </c>
      <c r="V1103" s="28">
        <f t="shared" si="827"/>
        <v>0</v>
      </c>
      <c r="W1103" s="28">
        <f t="shared" si="827"/>
        <v>0</v>
      </c>
      <c r="X1103" s="28">
        <f t="shared" si="827"/>
        <v>0</v>
      </c>
      <c r="Y1103" s="28">
        <f t="shared" si="827"/>
        <v>0</v>
      </c>
      <c r="Z1103" s="28">
        <f t="shared" si="827"/>
        <v>0</v>
      </c>
      <c r="AA1103" s="28">
        <f t="shared" si="827"/>
        <v>0</v>
      </c>
      <c r="AB1103" s="28">
        <f t="shared" si="827"/>
        <v>0</v>
      </c>
    </row>
    <row r="1104" spans="1:28" ht="31.5" outlineLevel="4">
      <c r="A1104" s="2" t="s">
        <v>27</v>
      </c>
      <c r="B1104" s="23" t="s">
        <v>272</v>
      </c>
      <c r="C1104" s="23" t="s">
        <v>276</v>
      </c>
      <c r="D1104" s="23" t="s">
        <v>28</v>
      </c>
      <c r="E1104" s="23" t="s">
        <v>2</v>
      </c>
      <c r="F1104" s="23"/>
      <c r="G1104" s="24">
        <f t="shared" si="826"/>
        <v>31900</v>
      </c>
      <c r="H1104" s="24">
        <f t="shared" si="826"/>
        <v>0</v>
      </c>
      <c r="I1104" s="35">
        <f t="shared" si="826"/>
        <v>31900</v>
      </c>
      <c r="J1104" s="35">
        <f t="shared" si="827"/>
        <v>0</v>
      </c>
      <c r="K1104" s="35">
        <f t="shared" si="827"/>
        <v>0</v>
      </c>
      <c r="L1104" s="35">
        <f t="shared" si="827"/>
        <v>31900</v>
      </c>
      <c r="M1104" s="35">
        <f t="shared" si="827"/>
        <v>0</v>
      </c>
      <c r="N1104" s="35">
        <f t="shared" si="827"/>
        <v>31900</v>
      </c>
      <c r="O1104" s="28">
        <f t="shared" si="827"/>
        <v>0</v>
      </c>
      <c r="P1104" s="28">
        <f t="shared" si="827"/>
        <v>0</v>
      </c>
      <c r="Q1104" s="28">
        <f t="shared" si="827"/>
        <v>0</v>
      </c>
      <c r="R1104" s="28">
        <f t="shared" si="827"/>
        <v>0</v>
      </c>
      <c r="S1104" s="28">
        <f t="shared" si="827"/>
        <v>0</v>
      </c>
      <c r="T1104" s="28">
        <f t="shared" si="827"/>
        <v>0</v>
      </c>
      <c r="U1104" s="28">
        <f t="shared" si="827"/>
        <v>0</v>
      </c>
      <c r="V1104" s="28">
        <f t="shared" si="827"/>
        <v>0</v>
      </c>
      <c r="W1104" s="28">
        <f t="shared" si="827"/>
        <v>0</v>
      </c>
      <c r="X1104" s="28">
        <f t="shared" si="827"/>
        <v>0</v>
      </c>
      <c r="Y1104" s="28">
        <f t="shared" si="827"/>
        <v>0</v>
      </c>
      <c r="Z1104" s="28">
        <f t="shared" si="827"/>
        <v>0</v>
      </c>
      <c r="AA1104" s="28">
        <f t="shared" si="827"/>
        <v>0</v>
      </c>
      <c r="AB1104" s="28">
        <f t="shared" si="827"/>
        <v>0</v>
      </c>
    </row>
    <row r="1105" spans="1:28" outlineLevel="5">
      <c r="A1105" s="2" t="s">
        <v>37</v>
      </c>
      <c r="B1105" s="23" t="s">
        <v>272</v>
      </c>
      <c r="C1105" s="23" t="s">
        <v>276</v>
      </c>
      <c r="D1105" s="23" t="s">
        <v>28</v>
      </c>
      <c r="E1105" s="23" t="s">
        <v>38</v>
      </c>
      <c r="F1105" s="23"/>
      <c r="G1105" s="24">
        <f>SUM(I1105:K1105)-H1105</f>
        <v>31900</v>
      </c>
      <c r="H1105" s="24"/>
      <c r="I1105" s="35">
        <v>31900</v>
      </c>
      <c r="J1105" s="8">
        <f>SUM(Q1105)</f>
        <v>0</v>
      </c>
      <c r="K1105" s="9">
        <f>SUM(S1105+U1105+W1105+Y1105+AA1105)</f>
        <v>0</v>
      </c>
      <c r="L1105" s="28">
        <f>SUM(N1105:P1105)-M1105</f>
        <v>31900</v>
      </c>
      <c r="M1105" s="37"/>
      <c r="N1105" s="36">
        <v>31900</v>
      </c>
      <c r="O1105" s="8">
        <f>SUM(R1105)</f>
        <v>0</v>
      </c>
      <c r="P1105" s="9">
        <f>SUM(T1105+V1105+X1105+Z1105+AB1105)</f>
        <v>0</v>
      </c>
      <c r="Q1105" s="9"/>
      <c r="R1105" s="9"/>
      <c r="S1105" s="9"/>
      <c r="T1105" s="9"/>
      <c r="U1105" s="9"/>
      <c r="V1105" s="9"/>
      <c r="W1105" s="9"/>
      <c r="X1105" s="9"/>
      <c r="Y1105" s="9"/>
      <c r="Z1105" s="9"/>
      <c r="AA1105" s="9"/>
      <c r="AB1105" s="9"/>
    </row>
    <row r="1106" spans="1:28" s="4" customFormat="1" outlineLevel="1">
      <c r="A1106" s="5" t="s">
        <v>277</v>
      </c>
      <c r="B1106" s="44" t="s">
        <v>278</v>
      </c>
      <c r="C1106" s="44" t="s">
        <v>4</v>
      </c>
      <c r="D1106" s="44" t="s">
        <v>2</v>
      </c>
      <c r="E1106" s="44" t="s">
        <v>2</v>
      </c>
      <c r="F1106" s="44"/>
      <c r="G1106" s="45">
        <f>SUM(G1111+G1115+G1124+G1107+G1120)</f>
        <v>207956</v>
      </c>
      <c r="H1106" s="45">
        <f t="shared" ref="H1106:AB1106" si="828">SUM(H1111+H1115+H1124+H1107+H1120)</f>
        <v>180000</v>
      </c>
      <c r="I1106" s="45">
        <f t="shared" si="828"/>
        <v>207956</v>
      </c>
      <c r="J1106" s="45">
        <f t="shared" si="828"/>
        <v>180000</v>
      </c>
      <c r="K1106" s="45">
        <f t="shared" si="828"/>
        <v>0</v>
      </c>
      <c r="L1106" s="45">
        <f t="shared" si="828"/>
        <v>207956</v>
      </c>
      <c r="M1106" s="45">
        <f t="shared" si="828"/>
        <v>180000</v>
      </c>
      <c r="N1106" s="45">
        <f t="shared" si="828"/>
        <v>207956</v>
      </c>
      <c r="O1106" s="45">
        <f t="shared" si="828"/>
        <v>180000</v>
      </c>
      <c r="P1106" s="45">
        <f t="shared" si="828"/>
        <v>0</v>
      </c>
      <c r="Q1106" s="45">
        <f t="shared" si="828"/>
        <v>180000</v>
      </c>
      <c r="R1106" s="45">
        <f t="shared" si="828"/>
        <v>180000</v>
      </c>
      <c r="S1106" s="45">
        <f t="shared" si="828"/>
        <v>0</v>
      </c>
      <c r="T1106" s="45">
        <f t="shared" si="828"/>
        <v>0</v>
      </c>
      <c r="U1106" s="45">
        <f t="shared" si="828"/>
        <v>0</v>
      </c>
      <c r="V1106" s="45">
        <f t="shared" si="828"/>
        <v>0</v>
      </c>
      <c r="W1106" s="45">
        <f t="shared" si="828"/>
        <v>0</v>
      </c>
      <c r="X1106" s="45">
        <f t="shared" si="828"/>
        <v>0</v>
      </c>
      <c r="Y1106" s="45">
        <f t="shared" si="828"/>
        <v>0</v>
      </c>
      <c r="Z1106" s="45">
        <f t="shared" si="828"/>
        <v>0</v>
      </c>
      <c r="AA1106" s="45">
        <f t="shared" si="828"/>
        <v>0</v>
      </c>
      <c r="AB1106" s="45">
        <f t="shared" si="828"/>
        <v>0</v>
      </c>
    </row>
    <row r="1107" spans="1:28" s="7" customFormat="1" ht="78.75" outlineLevel="5">
      <c r="A1107" s="14" t="s">
        <v>473</v>
      </c>
      <c r="B1107" s="79" t="s">
        <v>278</v>
      </c>
      <c r="C1107" s="79" t="s">
        <v>474</v>
      </c>
      <c r="D1107" s="79" t="s">
        <v>2</v>
      </c>
      <c r="E1107" s="79" t="s">
        <v>2</v>
      </c>
      <c r="F1107" s="48"/>
      <c r="G1107" s="49">
        <f>SUM(G1108)</f>
        <v>0</v>
      </c>
      <c r="H1107" s="49">
        <f t="shared" ref="H1107:AB1109" si="829">SUM(H1108)</f>
        <v>180000</v>
      </c>
      <c r="I1107" s="49">
        <f t="shared" si="829"/>
        <v>0</v>
      </c>
      <c r="J1107" s="49">
        <f t="shared" si="829"/>
        <v>180000</v>
      </c>
      <c r="K1107" s="49">
        <f t="shared" si="829"/>
        <v>0</v>
      </c>
      <c r="L1107" s="49">
        <f t="shared" si="829"/>
        <v>0</v>
      </c>
      <c r="M1107" s="49">
        <f t="shared" si="829"/>
        <v>180000</v>
      </c>
      <c r="N1107" s="49">
        <f t="shared" si="829"/>
        <v>0</v>
      </c>
      <c r="O1107" s="49">
        <f t="shared" si="829"/>
        <v>180000</v>
      </c>
      <c r="P1107" s="49">
        <f t="shared" si="829"/>
        <v>0</v>
      </c>
      <c r="Q1107" s="49">
        <f t="shared" si="829"/>
        <v>180000</v>
      </c>
      <c r="R1107" s="49">
        <f t="shared" si="829"/>
        <v>180000</v>
      </c>
      <c r="S1107" s="49">
        <f t="shared" si="829"/>
        <v>0</v>
      </c>
      <c r="T1107" s="49">
        <f t="shared" si="829"/>
        <v>0</v>
      </c>
      <c r="U1107" s="49">
        <f t="shared" si="829"/>
        <v>0</v>
      </c>
      <c r="V1107" s="49">
        <f t="shared" si="829"/>
        <v>0</v>
      </c>
      <c r="W1107" s="49">
        <f t="shared" si="829"/>
        <v>0</v>
      </c>
      <c r="X1107" s="49">
        <f t="shared" si="829"/>
        <v>0</v>
      </c>
      <c r="Y1107" s="49">
        <f t="shared" si="829"/>
        <v>0</v>
      </c>
      <c r="Z1107" s="49">
        <f t="shared" si="829"/>
        <v>0</v>
      </c>
      <c r="AA1107" s="49">
        <f t="shared" si="829"/>
        <v>0</v>
      </c>
      <c r="AB1107" s="49">
        <f t="shared" si="829"/>
        <v>0</v>
      </c>
    </row>
    <row r="1108" spans="1:28" outlineLevel="5">
      <c r="A1108" s="12" t="s">
        <v>418</v>
      </c>
      <c r="B1108" s="22" t="s">
        <v>278</v>
      </c>
      <c r="C1108" s="22" t="s">
        <v>474</v>
      </c>
      <c r="D1108" s="22" t="s">
        <v>139</v>
      </c>
      <c r="E1108" s="22" t="s">
        <v>2</v>
      </c>
      <c r="F1108" s="23"/>
      <c r="G1108" s="24">
        <f>SUM(G1109)</f>
        <v>0</v>
      </c>
      <c r="H1108" s="24">
        <f t="shared" si="829"/>
        <v>180000</v>
      </c>
      <c r="I1108" s="24">
        <f t="shared" si="829"/>
        <v>0</v>
      </c>
      <c r="J1108" s="24">
        <f t="shared" si="829"/>
        <v>180000</v>
      </c>
      <c r="K1108" s="24">
        <f t="shared" si="829"/>
        <v>0</v>
      </c>
      <c r="L1108" s="24">
        <f t="shared" si="829"/>
        <v>0</v>
      </c>
      <c r="M1108" s="24">
        <f t="shared" si="829"/>
        <v>180000</v>
      </c>
      <c r="N1108" s="24">
        <f t="shared" si="829"/>
        <v>0</v>
      </c>
      <c r="O1108" s="24">
        <f t="shared" si="829"/>
        <v>180000</v>
      </c>
      <c r="P1108" s="24">
        <f t="shared" si="829"/>
        <v>0</v>
      </c>
      <c r="Q1108" s="24">
        <f t="shared" si="829"/>
        <v>180000</v>
      </c>
      <c r="R1108" s="24">
        <f t="shared" si="829"/>
        <v>180000</v>
      </c>
      <c r="S1108" s="24">
        <f t="shared" si="829"/>
        <v>0</v>
      </c>
      <c r="T1108" s="24">
        <f t="shared" si="829"/>
        <v>0</v>
      </c>
      <c r="U1108" s="24">
        <f t="shared" si="829"/>
        <v>0</v>
      </c>
      <c r="V1108" s="24">
        <f t="shared" si="829"/>
        <v>0</v>
      </c>
      <c r="W1108" s="24">
        <f t="shared" si="829"/>
        <v>0</v>
      </c>
      <c r="X1108" s="24">
        <f t="shared" si="829"/>
        <v>0</v>
      </c>
      <c r="Y1108" s="24">
        <f t="shared" si="829"/>
        <v>0</v>
      </c>
      <c r="Z1108" s="24">
        <f t="shared" si="829"/>
        <v>0</v>
      </c>
      <c r="AA1108" s="24">
        <f t="shared" si="829"/>
        <v>0</v>
      </c>
      <c r="AB1108" s="24">
        <f t="shared" si="829"/>
        <v>0</v>
      </c>
    </row>
    <row r="1109" spans="1:28" ht="31.5" outlineLevel="5">
      <c r="A1109" s="12" t="s">
        <v>419</v>
      </c>
      <c r="B1109" s="22" t="s">
        <v>278</v>
      </c>
      <c r="C1109" s="22" t="s">
        <v>474</v>
      </c>
      <c r="D1109" s="22" t="s">
        <v>141</v>
      </c>
      <c r="E1109" s="22" t="s">
        <v>2</v>
      </c>
      <c r="F1109" s="23"/>
      <c r="G1109" s="24">
        <f>SUM(G1110)</f>
        <v>0</v>
      </c>
      <c r="H1109" s="24">
        <f t="shared" si="829"/>
        <v>180000</v>
      </c>
      <c r="I1109" s="24">
        <f t="shared" si="829"/>
        <v>0</v>
      </c>
      <c r="J1109" s="24">
        <f t="shared" si="829"/>
        <v>180000</v>
      </c>
      <c r="K1109" s="24">
        <f t="shared" si="829"/>
        <v>0</v>
      </c>
      <c r="L1109" s="24">
        <f t="shared" si="829"/>
        <v>0</v>
      </c>
      <c r="M1109" s="24">
        <f t="shared" si="829"/>
        <v>180000</v>
      </c>
      <c r="N1109" s="24">
        <f t="shared" si="829"/>
        <v>0</v>
      </c>
      <c r="O1109" s="24">
        <f t="shared" si="829"/>
        <v>180000</v>
      </c>
      <c r="P1109" s="24">
        <f t="shared" si="829"/>
        <v>0</v>
      </c>
      <c r="Q1109" s="24">
        <f t="shared" si="829"/>
        <v>180000</v>
      </c>
      <c r="R1109" s="24">
        <f t="shared" si="829"/>
        <v>180000</v>
      </c>
      <c r="S1109" s="24">
        <f t="shared" si="829"/>
        <v>0</v>
      </c>
      <c r="T1109" s="24">
        <f t="shared" si="829"/>
        <v>0</v>
      </c>
      <c r="U1109" s="24">
        <f t="shared" si="829"/>
        <v>0</v>
      </c>
      <c r="V1109" s="24">
        <f t="shared" si="829"/>
        <v>0</v>
      </c>
      <c r="W1109" s="24">
        <f t="shared" si="829"/>
        <v>0</v>
      </c>
      <c r="X1109" s="24">
        <f t="shared" si="829"/>
        <v>0</v>
      </c>
      <c r="Y1109" s="24">
        <f t="shared" si="829"/>
        <v>0</v>
      </c>
      <c r="Z1109" s="24">
        <f t="shared" si="829"/>
        <v>0</v>
      </c>
      <c r="AA1109" s="24">
        <f t="shared" si="829"/>
        <v>0</v>
      </c>
      <c r="AB1109" s="24">
        <f t="shared" si="829"/>
        <v>0</v>
      </c>
    </row>
    <row r="1110" spans="1:28" ht="47.25" outlineLevel="5">
      <c r="A1110" s="12" t="s">
        <v>420</v>
      </c>
      <c r="B1110" s="22" t="s">
        <v>278</v>
      </c>
      <c r="C1110" s="22" t="s">
        <v>474</v>
      </c>
      <c r="D1110" s="22" t="s">
        <v>141</v>
      </c>
      <c r="E1110" s="22" t="s">
        <v>143</v>
      </c>
      <c r="F1110" s="23"/>
      <c r="G1110" s="24">
        <f>SUM(I1110:K1110)-H1110</f>
        <v>0</v>
      </c>
      <c r="H1110" s="35">
        <v>180000</v>
      </c>
      <c r="I1110" s="28"/>
      <c r="J1110" s="8">
        <f>SUM(Q1110)</f>
        <v>180000</v>
      </c>
      <c r="K1110" s="9">
        <f>SUM(S1110+U1110+W1110+Y1110+AA1110)</f>
        <v>0</v>
      </c>
      <c r="L1110" s="28">
        <f>SUM(N1110:P1110)-M1110</f>
        <v>0</v>
      </c>
      <c r="M1110" s="21">
        <v>180000</v>
      </c>
      <c r="N1110" s="36"/>
      <c r="O1110" s="8">
        <f>SUM(R1110)</f>
        <v>180000</v>
      </c>
      <c r="P1110" s="9">
        <f>SUM(T1110+V1110+X1110+Z1110+AB1110)</f>
        <v>0</v>
      </c>
      <c r="Q1110" s="9">
        <v>180000</v>
      </c>
      <c r="R1110" s="9">
        <v>180000</v>
      </c>
      <c r="S1110" s="9"/>
      <c r="T1110" s="9"/>
      <c r="U1110" s="9"/>
      <c r="V1110" s="9"/>
      <c r="W1110" s="9"/>
      <c r="X1110" s="9"/>
      <c r="Y1110" s="9"/>
      <c r="Z1110" s="9"/>
      <c r="AA1110" s="9"/>
      <c r="AB1110" s="9"/>
    </row>
    <row r="1111" spans="1:28" s="7" customFormat="1" ht="63" outlineLevel="2">
      <c r="A1111" s="6" t="s">
        <v>279</v>
      </c>
      <c r="B1111" s="48" t="s">
        <v>278</v>
      </c>
      <c r="C1111" s="48" t="s">
        <v>280</v>
      </c>
      <c r="D1111" s="48" t="s">
        <v>2</v>
      </c>
      <c r="E1111" s="48" t="s">
        <v>2</v>
      </c>
      <c r="F1111" s="48"/>
      <c r="G1111" s="49">
        <f t="shared" ref="G1111:I1112" si="830">SUM(G1112)</f>
        <v>11956</v>
      </c>
      <c r="H1111" s="49">
        <f t="shared" si="830"/>
        <v>0</v>
      </c>
      <c r="I1111" s="72">
        <f t="shared" si="830"/>
        <v>11956</v>
      </c>
      <c r="J1111" s="72">
        <f t="shared" ref="J1111:S1112" si="831">SUM(J1112)</f>
        <v>0</v>
      </c>
      <c r="K1111" s="72">
        <f t="shared" si="831"/>
        <v>0</v>
      </c>
      <c r="L1111" s="72">
        <f t="shared" si="831"/>
        <v>11956</v>
      </c>
      <c r="M1111" s="72">
        <f t="shared" si="831"/>
        <v>0</v>
      </c>
      <c r="N1111" s="50">
        <f t="shared" si="831"/>
        <v>11956</v>
      </c>
      <c r="O1111" s="51">
        <f t="shared" si="831"/>
        <v>0</v>
      </c>
      <c r="P1111" s="51">
        <f t="shared" si="831"/>
        <v>0</v>
      </c>
      <c r="Q1111" s="51">
        <f t="shared" si="831"/>
        <v>0</v>
      </c>
      <c r="R1111" s="51">
        <f t="shared" si="831"/>
        <v>0</v>
      </c>
      <c r="S1111" s="51">
        <f t="shared" si="831"/>
        <v>0</v>
      </c>
      <c r="T1111" s="51">
        <f t="shared" ref="T1111:AB1112" si="832">SUM(T1112)</f>
        <v>0</v>
      </c>
      <c r="U1111" s="51">
        <f t="shared" si="832"/>
        <v>0</v>
      </c>
      <c r="V1111" s="51">
        <f t="shared" si="832"/>
        <v>0</v>
      </c>
      <c r="W1111" s="51">
        <f t="shared" si="832"/>
        <v>0</v>
      </c>
      <c r="X1111" s="51">
        <f t="shared" si="832"/>
        <v>0</v>
      </c>
      <c r="Y1111" s="51">
        <f t="shared" si="832"/>
        <v>0</v>
      </c>
      <c r="Z1111" s="51">
        <f t="shared" si="832"/>
        <v>0</v>
      </c>
      <c r="AA1111" s="51">
        <f t="shared" si="832"/>
        <v>0</v>
      </c>
      <c r="AB1111" s="51">
        <f t="shared" si="832"/>
        <v>0</v>
      </c>
    </row>
    <row r="1112" spans="1:28" ht="47.25" outlineLevel="3">
      <c r="A1112" s="2" t="s">
        <v>25</v>
      </c>
      <c r="B1112" s="23" t="s">
        <v>278</v>
      </c>
      <c r="C1112" s="23" t="s">
        <v>280</v>
      </c>
      <c r="D1112" s="23" t="s">
        <v>26</v>
      </c>
      <c r="E1112" s="23" t="s">
        <v>2</v>
      </c>
      <c r="F1112" s="23"/>
      <c r="G1112" s="24">
        <f t="shared" si="830"/>
        <v>11956</v>
      </c>
      <c r="H1112" s="24">
        <f t="shared" si="830"/>
        <v>0</v>
      </c>
      <c r="I1112" s="35">
        <f t="shared" si="830"/>
        <v>11956</v>
      </c>
      <c r="J1112" s="35">
        <f t="shared" si="831"/>
        <v>0</v>
      </c>
      <c r="K1112" s="35">
        <f t="shared" si="831"/>
        <v>0</v>
      </c>
      <c r="L1112" s="35">
        <f t="shared" si="831"/>
        <v>11956</v>
      </c>
      <c r="M1112" s="35">
        <f t="shared" si="831"/>
        <v>0</v>
      </c>
      <c r="N1112" s="35">
        <f t="shared" si="831"/>
        <v>11956</v>
      </c>
      <c r="O1112" s="28">
        <f t="shared" si="831"/>
        <v>0</v>
      </c>
      <c r="P1112" s="28">
        <f t="shared" si="831"/>
        <v>0</v>
      </c>
      <c r="Q1112" s="28">
        <f t="shared" si="831"/>
        <v>0</v>
      </c>
      <c r="R1112" s="28">
        <f t="shared" si="831"/>
        <v>0</v>
      </c>
      <c r="S1112" s="28">
        <f t="shared" si="831"/>
        <v>0</v>
      </c>
      <c r="T1112" s="28">
        <f t="shared" si="832"/>
        <v>0</v>
      </c>
      <c r="U1112" s="28">
        <f t="shared" si="832"/>
        <v>0</v>
      </c>
      <c r="V1112" s="28">
        <f t="shared" si="832"/>
        <v>0</v>
      </c>
      <c r="W1112" s="28">
        <f t="shared" si="832"/>
        <v>0</v>
      </c>
      <c r="X1112" s="28">
        <f t="shared" si="832"/>
        <v>0</v>
      </c>
      <c r="Y1112" s="28">
        <f t="shared" si="832"/>
        <v>0</v>
      </c>
      <c r="Z1112" s="28">
        <f t="shared" si="832"/>
        <v>0</v>
      </c>
      <c r="AA1112" s="28">
        <f t="shared" si="832"/>
        <v>0</v>
      </c>
      <c r="AB1112" s="28">
        <f t="shared" si="832"/>
        <v>0</v>
      </c>
    </row>
    <row r="1113" spans="1:28" ht="31.5" outlineLevel="4">
      <c r="A1113" s="2" t="s">
        <v>27</v>
      </c>
      <c r="B1113" s="23" t="s">
        <v>278</v>
      </c>
      <c r="C1113" s="23" t="s">
        <v>280</v>
      </c>
      <c r="D1113" s="23" t="s">
        <v>28</v>
      </c>
      <c r="E1113" s="23" t="s">
        <v>2</v>
      </c>
      <c r="F1113" s="23"/>
      <c r="G1113" s="24">
        <f t="shared" ref="G1113:AB1113" si="833">SUM(G1114:G1114)</f>
        <v>11956</v>
      </c>
      <c r="H1113" s="24">
        <f t="shared" si="833"/>
        <v>0</v>
      </c>
      <c r="I1113" s="35">
        <f t="shared" si="833"/>
        <v>11956</v>
      </c>
      <c r="J1113" s="35">
        <f t="shared" si="833"/>
        <v>0</v>
      </c>
      <c r="K1113" s="35">
        <f t="shared" si="833"/>
        <v>0</v>
      </c>
      <c r="L1113" s="35">
        <f t="shared" si="833"/>
        <v>11956</v>
      </c>
      <c r="M1113" s="35">
        <f t="shared" si="833"/>
        <v>0</v>
      </c>
      <c r="N1113" s="35">
        <f t="shared" si="833"/>
        <v>11956</v>
      </c>
      <c r="O1113" s="28">
        <f t="shared" si="833"/>
        <v>0</v>
      </c>
      <c r="P1113" s="28">
        <f t="shared" si="833"/>
        <v>0</v>
      </c>
      <c r="Q1113" s="28">
        <f t="shared" si="833"/>
        <v>0</v>
      </c>
      <c r="R1113" s="28">
        <f t="shared" si="833"/>
        <v>0</v>
      </c>
      <c r="S1113" s="28">
        <f t="shared" si="833"/>
        <v>0</v>
      </c>
      <c r="T1113" s="28">
        <f t="shared" si="833"/>
        <v>0</v>
      </c>
      <c r="U1113" s="28">
        <f t="shared" si="833"/>
        <v>0</v>
      </c>
      <c r="V1113" s="28">
        <f t="shared" si="833"/>
        <v>0</v>
      </c>
      <c r="W1113" s="28">
        <f t="shared" si="833"/>
        <v>0</v>
      </c>
      <c r="X1113" s="28">
        <f t="shared" si="833"/>
        <v>0</v>
      </c>
      <c r="Y1113" s="28">
        <f t="shared" si="833"/>
        <v>0</v>
      </c>
      <c r="Z1113" s="28">
        <f t="shared" si="833"/>
        <v>0</v>
      </c>
      <c r="AA1113" s="28">
        <f t="shared" si="833"/>
        <v>0</v>
      </c>
      <c r="AB1113" s="28">
        <f t="shared" si="833"/>
        <v>0</v>
      </c>
    </row>
    <row r="1114" spans="1:28" ht="47.25" outlineLevel="5">
      <c r="A1114" s="2" t="s">
        <v>103</v>
      </c>
      <c r="B1114" s="23" t="s">
        <v>278</v>
      </c>
      <c r="C1114" s="23" t="s">
        <v>280</v>
      </c>
      <c r="D1114" s="23" t="s">
        <v>28</v>
      </c>
      <c r="E1114" s="23" t="s">
        <v>104</v>
      </c>
      <c r="F1114" s="23"/>
      <c r="G1114" s="24">
        <f>SUM(I1114:K1114)-H1114</f>
        <v>11956</v>
      </c>
      <c r="H1114" s="24"/>
      <c r="I1114" s="35">
        <v>11956</v>
      </c>
      <c r="J1114" s="8">
        <f>SUM(Q1114)</f>
        <v>0</v>
      </c>
      <c r="K1114" s="9">
        <f>SUM(S1114+U1114+W1114+Y1114+AA1114)</f>
        <v>0</v>
      </c>
      <c r="L1114" s="28">
        <f>SUM(N1114:P1114)-M1114</f>
        <v>11956</v>
      </c>
      <c r="M1114" s="37"/>
      <c r="N1114" s="36">
        <v>11956</v>
      </c>
      <c r="O1114" s="8">
        <f>SUM(R1114)</f>
        <v>0</v>
      </c>
      <c r="P1114" s="9">
        <f>SUM(T1114+V1114+X1114+Z1114+AB1114)</f>
        <v>0</v>
      </c>
      <c r="Q1114" s="9"/>
      <c r="R1114" s="9"/>
      <c r="S1114" s="9"/>
      <c r="T1114" s="9"/>
      <c r="U1114" s="9"/>
      <c r="V1114" s="9"/>
      <c r="W1114" s="9"/>
      <c r="X1114" s="9"/>
      <c r="Y1114" s="9"/>
      <c r="Z1114" s="9"/>
      <c r="AA1114" s="9"/>
      <c r="AB1114" s="9"/>
    </row>
    <row r="1115" spans="1:28" s="7" customFormat="1" ht="78.75" outlineLevel="2">
      <c r="A1115" s="6" t="s">
        <v>281</v>
      </c>
      <c r="B1115" s="48" t="s">
        <v>278</v>
      </c>
      <c r="C1115" s="48" t="s">
        <v>282</v>
      </c>
      <c r="D1115" s="48" t="s">
        <v>2</v>
      </c>
      <c r="E1115" s="48" t="s">
        <v>2</v>
      </c>
      <c r="F1115" s="48"/>
      <c r="G1115" s="49">
        <f t="shared" ref="G1115:I1116" si="834">SUM(G1116)</f>
        <v>140000</v>
      </c>
      <c r="H1115" s="49">
        <f t="shared" si="834"/>
        <v>0</v>
      </c>
      <c r="I1115" s="50">
        <f t="shared" si="834"/>
        <v>140000</v>
      </c>
      <c r="J1115" s="50">
        <f t="shared" ref="J1115:S1116" si="835">SUM(J1116)</f>
        <v>0</v>
      </c>
      <c r="K1115" s="50">
        <f t="shared" si="835"/>
        <v>0</v>
      </c>
      <c r="L1115" s="50">
        <f t="shared" si="835"/>
        <v>140000</v>
      </c>
      <c r="M1115" s="50">
        <f t="shared" si="835"/>
        <v>0</v>
      </c>
      <c r="N1115" s="50">
        <f t="shared" si="835"/>
        <v>140000</v>
      </c>
      <c r="O1115" s="51">
        <f t="shared" si="835"/>
        <v>0</v>
      </c>
      <c r="P1115" s="51">
        <f t="shared" si="835"/>
        <v>0</v>
      </c>
      <c r="Q1115" s="51">
        <f t="shared" si="835"/>
        <v>0</v>
      </c>
      <c r="R1115" s="51">
        <f t="shared" si="835"/>
        <v>0</v>
      </c>
      <c r="S1115" s="51">
        <f t="shared" si="835"/>
        <v>0</v>
      </c>
      <c r="T1115" s="51">
        <f t="shared" ref="T1115:AB1116" si="836">SUM(T1116)</f>
        <v>0</v>
      </c>
      <c r="U1115" s="51">
        <f t="shared" si="836"/>
        <v>0</v>
      </c>
      <c r="V1115" s="51">
        <f t="shared" si="836"/>
        <v>0</v>
      </c>
      <c r="W1115" s="51">
        <f t="shared" si="836"/>
        <v>0</v>
      </c>
      <c r="X1115" s="51">
        <f t="shared" si="836"/>
        <v>0</v>
      </c>
      <c r="Y1115" s="51">
        <f t="shared" si="836"/>
        <v>0</v>
      </c>
      <c r="Z1115" s="51">
        <f t="shared" si="836"/>
        <v>0</v>
      </c>
      <c r="AA1115" s="51">
        <f t="shared" si="836"/>
        <v>0</v>
      </c>
      <c r="AB1115" s="51">
        <f t="shared" si="836"/>
        <v>0</v>
      </c>
    </row>
    <row r="1116" spans="1:28" ht="47.25" outlineLevel="3">
      <c r="A1116" s="2" t="s">
        <v>25</v>
      </c>
      <c r="B1116" s="23" t="s">
        <v>278</v>
      </c>
      <c r="C1116" s="23" t="s">
        <v>282</v>
      </c>
      <c r="D1116" s="23" t="s">
        <v>26</v>
      </c>
      <c r="E1116" s="23" t="s">
        <v>2</v>
      </c>
      <c r="F1116" s="23"/>
      <c r="G1116" s="24">
        <f t="shared" si="834"/>
        <v>140000</v>
      </c>
      <c r="H1116" s="24">
        <f t="shared" si="834"/>
        <v>0</v>
      </c>
      <c r="I1116" s="35">
        <f t="shared" si="834"/>
        <v>140000</v>
      </c>
      <c r="J1116" s="35">
        <f t="shared" si="835"/>
        <v>0</v>
      </c>
      <c r="K1116" s="35">
        <f t="shared" si="835"/>
        <v>0</v>
      </c>
      <c r="L1116" s="35">
        <f t="shared" si="835"/>
        <v>140000</v>
      </c>
      <c r="M1116" s="35">
        <f t="shared" si="835"/>
        <v>0</v>
      </c>
      <c r="N1116" s="35">
        <f t="shared" si="835"/>
        <v>140000</v>
      </c>
      <c r="O1116" s="28">
        <f t="shared" si="835"/>
        <v>0</v>
      </c>
      <c r="P1116" s="28">
        <f t="shared" si="835"/>
        <v>0</v>
      </c>
      <c r="Q1116" s="28">
        <f t="shared" si="835"/>
        <v>0</v>
      </c>
      <c r="R1116" s="28">
        <f t="shared" si="835"/>
        <v>0</v>
      </c>
      <c r="S1116" s="28">
        <f t="shared" si="835"/>
        <v>0</v>
      </c>
      <c r="T1116" s="28">
        <f t="shared" si="836"/>
        <v>0</v>
      </c>
      <c r="U1116" s="28">
        <f t="shared" si="836"/>
        <v>0</v>
      </c>
      <c r="V1116" s="28">
        <f t="shared" si="836"/>
        <v>0</v>
      </c>
      <c r="W1116" s="28">
        <f t="shared" si="836"/>
        <v>0</v>
      </c>
      <c r="X1116" s="28">
        <f t="shared" si="836"/>
        <v>0</v>
      </c>
      <c r="Y1116" s="28">
        <f t="shared" si="836"/>
        <v>0</v>
      </c>
      <c r="Z1116" s="28">
        <f t="shared" si="836"/>
        <v>0</v>
      </c>
      <c r="AA1116" s="28">
        <f t="shared" si="836"/>
        <v>0</v>
      </c>
      <c r="AB1116" s="28">
        <f t="shared" si="836"/>
        <v>0</v>
      </c>
    </row>
    <row r="1117" spans="1:28" ht="31.5" outlineLevel="4">
      <c r="A1117" s="2" t="s">
        <v>27</v>
      </c>
      <c r="B1117" s="23" t="s">
        <v>278</v>
      </c>
      <c r="C1117" s="23" t="s">
        <v>282</v>
      </c>
      <c r="D1117" s="23" t="s">
        <v>28</v>
      </c>
      <c r="E1117" s="23" t="s">
        <v>2</v>
      </c>
      <c r="F1117" s="23"/>
      <c r="G1117" s="24">
        <f t="shared" ref="G1117:AB1117" si="837">SUM(G1118:G1119)</f>
        <v>140000</v>
      </c>
      <c r="H1117" s="24">
        <f t="shared" si="837"/>
        <v>0</v>
      </c>
      <c r="I1117" s="35">
        <f t="shared" si="837"/>
        <v>140000</v>
      </c>
      <c r="J1117" s="35">
        <f t="shared" si="837"/>
        <v>0</v>
      </c>
      <c r="K1117" s="35">
        <f t="shared" si="837"/>
        <v>0</v>
      </c>
      <c r="L1117" s="35">
        <f t="shared" si="837"/>
        <v>140000</v>
      </c>
      <c r="M1117" s="35">
        <f t="shared" si="837"/>
        <v>0</v>
      </c>
      <c r="N1117" s="35">
        <f t="shared" si="837"/>
        <v>140000</v>
      </c>
      <c r="O1117" s="28">
        <f t="shared" si="837"/>
        <v>0</v>
      </c>
      <c r="P1117" s="28">
        <f t="shared" si="837"/>
        <v>0</v>
      </c>
      <c r="Q1117" s="28">
        <f t="shared" si="837"/>
        <v>0</v>
      </c>
      <c r="R1117" s="28">
        <f t="shared" si="837"/>
        <v>0</v>
      </c>
      <c r="S1117" s="28">
        <f t="shared" si="837"/>
        <v>0</v>
      </c>
      <c r="T1117" s="28">
        <f t="shared" si="837"/>
        <v>0</v>
      </c>
      <c r="U1117" s="28">
        <f t="shared" si="837"/>
        <v>0</v>
      </c>
      <c r="V1117" s="28">
        <f t="shared" si="837"/>
        <v>0</v>
      </c>
      <c r="W1117" s="28">
        <f t="shared" si="837"/>
        <v>0</v>
      </c>
      <c r="X1117" s="28">
        <f t="shared" si="837"/>
        <v>0</v>
      </c>
      <c r="Y1117" s="28">
        <f t="shared" si="837"/>
        <v>0</v>
      </c>
      <c r="Z1117" s="28">
        <f t="shared" si="837"/>
        <v>0</v>
      </c>
      <c r="AA1117" s="28">
        <f t="shared" si="837"/>
        <v>0</v>
      </c>
      <c r="AB1117" s="28">
        <f t="shared" si="837"/>
        <v>0</v>
      </c>
    </row>
    <row r="1118" spans="1:28" outlineLevel="5">
      <c r="A1118" s="2" t="s">
        <v>155</v>
      </c>
      <c r="B1118" s="23" t="s">
        <v>278</v>
      </c>
      <c r="C1118" s="23" t="s">
        <v>282</v>
      </c>
      <c r="D1118" s="23" t="s">
        <v>28</v>
      </c>
      <c r="E1118" s="23" t="s">
        <v>156</v>
      </c>
      <c r="F1118" s="23"/>
      <c r="G1118" s="24">
        <f>SUM(I1118:K1118)-H1118</f>
        <v>90000</v>
      </c>
      <c r="H1118" s="24"/>
      <c r="I1118" s="35">
        <v>90000</v>
      </c>
      <c r="J1118" s="8">
        <f>SUM(Q1118)</f>
        <v>0</v>
      </c>
      <c r="K1118" s="9">
        <f>SUM(S1118+U1118+W1118+Y1118+AA1118)</f>
        <v>0</v>
      </c>
      <c r="L1118" s="28">
        <f>SUM(N1118:P1118)-M1118</f>
        <v>90000</v>
      </c>
      <c r="M1118" s="37"/>
      <c r="N1118" s="36">
        <v>90000</v>
      </c>
      <c r="O1118" s="8">
        <f>SUM(R1118)</f>
        <v>0</v>
      </c>
      <c r="P1118" s="9">
        <f>SUM(T1118+V1118+X1118+Z1118+AB1118)</f>
        <v>0</v>
      </c>
      <c r="Q1118" s="9"/>
      <c r="R1118" s="9"/>
      <c r="S1118" s="9"/>
      <c r="T1118" s="9"/>
      <c r="U1118" s="9"/>
      <c r="V1118" s="9"/>
      <c r="W1118" s="9"/>
      <c r="X1118" s="9"/>
      <c r="Y1118" s="9"/>
      <c r="Z1118" s="9"/>
      <c r="AA1118" s="9"/>
      <c r="AB1118" s="9"/>
    </row>
    <row r="1119" spans="1:28" ht="47.25" outlineLevel="5">
      <c r="A1119" s="2" t="s">
        <v>103</v>
      </c>
      <c r="B1119" s="23" t="s">
        <v>278</v>
      </c>
      <c r="C1119" s="23" t="s">
        <v>282</v>
      </c>
      <c r="D1119" s="23" t="s">
        <v>28</v>
      </c>
      <c r="E1119" s="23" t="s">
        <v>104</v>
      </c>
      <c r="F1119" s="23"/>
      <c r="G1119" s="24">
        <f>SUM(I1119:K1119)-H1119</f>
        <v>50000</v>
      </c>
      <c r="H1119" s="24"/>
      <c r="I1119" s="25">
        <v>50000</v>
      </c>
      <c r="J1119" s="10">
        <f>SUM(Q1119)</f>
        <v>0</v>
      </c>
      <c r="K1119" s="11">
        <f>SUM(S1119+U1119+W1119+Y1119+AA1119)</f>
        <v>0</v>
      </c>
      <c r="L1119" s="26">
        <f>SUM(N1119:P1119)-M1119</f>
        <v>50000</v>
      </c>
      <c r="M1119" s="55"/>
      <c r="N1119" s="54">
        <v>50000</v>
      </c>
      <c r="O1119" s="10">
        <f>SUM(R1119)</f>
        <v>0</v>
      </c>
      <c r="P1119" s="9">
        <f>SUM(T1119+V1119+X1119+Z1119+AB1119)</f>
        <v>0</v>
      </c>
      <c r="Q1119" s="9"/>
      <c r="R1119" s="9"/>
      <c r="S1119" s="9"/>
      <c r="T1119" s="9"/>
      <c r="U1119" s="9"/>
      <c r="V1119" s="9"/>
      <c r="W1119" s="9"/>
      <c r="X1119" s="9"/>
      <c r="Y1119" s="9"/>
      <c r="Z1119" s="9"/>
      <c r="AA1119" s="9"/>
      <c r="AB1119" s="9"/>
    </row>
    <row r="1120" spans="1:28" s="7" customFormat="1" ht="94.5" outlineLevel="5">
      <c r="A1120" s="6" t="s">
        <v>1011</v>
      </c>
      <c r="B1120" s="48" t="s">
        <v>278</v>
      </c>
      <c r="C1120" s="59" t="s">
        <v>1010</v>
      </c>
      <c r="D1120" s="48" t="s">
        <v>2</v>
      </c>
      <c r="E1120" s="48" t="s">
        <v>2</v>
      </c>
      <c r="F1120" s="48"/>
      <c r="G1120" s="49">
        <f>SUM(G1121)</f>
        <v>16000</v>
      </c>
      <c r="H1120" s="49">
        <f t="shared" ref="H1120:AB1122" si="838">SUM(H1121)</f>
        <v>0</v>
      </c>
      <c r="I1120" s="49">
        <f t="shared" si="838"/>
        <v>16000</v>
      </c>
      <c r="J1120" s="49">
        <f t="shared" si="838"/>
        <v>0</v>
      </c>
      <c r="K1120" s="49">
        <f t="shared" si="838"/>
        <v>0</v>
      </c>
      <c r="L1120" s="49">
        <f t="shared" si="838"/>
        <v>16000</v>
      </c>
      <c r="M1120" s="49">
        <f t="shared" si="838"/>
        <v>0</v>
      </c>
      <c r="N1120" s="49">
        <f t="shared" si="838"/>
        <v>16000</v>
      </c>
      <c r="O1120" s="49">
        <f t="shared" si="838"/>
        <v>0</v>
      </c>
      <c r="P1120" s="49">
        <f t="shared" si="838"/>
        <v>0</v>
      </c>
      <c r="Q1120" s="49">
        <f t="shared" si="838"/>
        <v>0</v>
      </c>
      <c r="R1120" s="49">
        <f t="shared" si="838"/>
        <v>0</v>
      </c>
      <c r="S1120" s="49">
        <f t="shared" si="838"/>
        <v>0</v>
      </c>
      <c r="T1120" s="49">
        <f t="shared" si="838"/>
        <v>0</v>
      </c>
      <c r="U1120" s="49">
        <f t="shared" si="838"/>
        <v>0</v>
      </c>
      <c r="V1120" s="49">
        <f t="shared" si="838"/>
        <v>0</v>
      </c>
      <c r="W1120" s="49">
        <f t="shared" si="838"/>
        <v>0</v>
      </c>
      <c r="X1120" s="49">
        <f t="shared" si="838"/>
        <v>0</v>
      </c>
      <c r="Y1120" s="49">
        <f t="shared" si="838"/>
        <v>0</v>
      </c>
      <c r="Z1120" s="49">
        <f t="shared" si="838"/>
        <v>0</v>
      </c>
      <c r="AA1120" s="49">
        <f t="shared" si="838"/>
        <v>0</v>
      </c>
      <c r="AB1120" s="49">
        <f t="shared" si="838"/>
        <v>0</v>
      </c>
    </row>
    <row r="1121" spans="1:28" ht="47.25" outlineLevel="5">
      <c r="A1121" s="2" t="s">
        <v>25</v>
      </c>
      <c r="B1121" s="23" t="s">
        <v>278</v>
      </c>
      <c r="C1121" s="60" t="s">
        <v>1010</v>
      </c>
      <c r="D1121" s="23" t="s">
        <v>26</v>
      </c>
      <c r="E1121" s="23" t="s">
        <v>2</v>
      </c>
      <c r="F1121" s="23"/>
      <c r="G1121" s="24">
        <f>SUM(G1122)</f>
        <v>16000</v>
      </c>
      <c r="H1121" s="24">
        <f t="shared" si="838"/>
        <v>0</v>
      </c>
      <c r="I1121" s="24">
        <f t="shared" si="838"/>
        <v>16000</v>
      </c>
      <c r="J1121" s="24">
        <f t="shared" si="838"/>
        <v>0</v>
      </c>
      <c r="K1121" s="24">
        <f t="shared" si="838"/>
        <v>0</v>
      </c>
      <c r="L1121" s="24">
        <f t="shared" si="838"/>
        <v>16000</v>
      </c>
      <c r="M1121" s="24">
        <f t="shared" si="838"/>
        <v>0</v>
      </c>
      <c r="N1121" s="24">
        <f t="shared" si="838"/>
        <v>16000</v>
      </c>
      <c r="O1121" s="24">
        <f t="shared" si="838"/>
        <v>0</v>
      </c>
      <c r="P1121" s="24">
        <f t="shared" si="838"/>
        <v>0</v>
      </c>
      <c r="Q1121" s="24">
        <f t="shared" si="838"/>
        <v>0</v>
      </c>
      <c r="R1121" s="24">
        <f t="shared" si="838"/>
        <v>0</v>
      </c>
      <c r="S1121" s="24">
        <f t="shared" si="838"/>
        <v>0</v>
      </c>
      <c r="T1121" s="24">
        <f t="shared" si="838"/>
        <v>0</v>
      </c>
      <c r="U1121" s="24">
        <f t="shared" si="838"/>
        <v>0</v>
      </c>
      <c r="V1121" s="24">
        <f t="shared" si="838"/>
        <v>0</v>
      </c>
      <c r="W1121" s="24">
        <f t="shared" si="838"/>
        <v>0</v>
      </c>
      <c r="X1121" s="24">
        <f t="shared" si="838"/>
        <v>0</v>
      </c>
      <c r="Y1121" s="24">
        <f t="shared" si="838"/>
        <v>0</v>
      </c>
      <c r="Z1121" s="24">
        <f t="shared" si="838"/>
        <v>0</v>
      </c>
      <c r="AA1121" s="24">
        <f t="shared" si="838"/>
        <v>0</v>
      </c>
      <c r="AB1121" s="24">
        <f t="shared" si="838"/>
        <v>0</v>
      </c>
    </row>
    <row r="1122" spans="1:28" ht="31.5" outlineLevel="5">
      <c r="A1122" s="2" t="s">
        <v>27</v>
      </c>
      <c r="B1122" s="23" t="s">
        <v>278</v>
      </c>
      <c r="C1122" s="60" t="s">
        <v>1010</v>
      </c>
      <c r="D1122" s="23" t="s">
        <v>28</v>
      </c>
      <c r="E1122" s="23" t="s">
        <v>2</v>
      </c>
      <c r="F1122" s="23"/>
      <c r="G1122" s="24">
        <f>SUM(G1123)</f>
        <v>16000</v>
      </c>
      <c r="H1122" s="24">
        <f t="shared" si="838"/>
        <v>0</v>
      </c>
      <c r="I1122" s="24">
        <f t="shared" si="838"/>
        <v>16000</v>
      </c>
      <c r="J1122" s="24">
        <f t="shared" si="838"/>
        <v>0</v>
      </c>
      <c r="K1122" s="24">
        <f t="shared" si="838"/>
        <v>0</v>
      </c>
      <c r="L1122" s="24">
        <f t="shared" si="838"/>
        <v>16000</v>
      </c>
      <c r="M1122" s="24">
        <f t="shared" si="838"/>
        <v>0</v>
      </c>
      <c r="N1122" s="24">
        <f t="shared" si="838"/>
        <v>16000</v>
      </c>
      <c r="O1122" s="24">
        <f t="shared" si="838"/>
        <v>0</v>
      </c>
      <c r="P1122" s="24">
        <f t="shared" si="838"/>
        <v>0</v>
      </c>
      <c r="Q1122" s="24">
        <f t="shared" si="838"/>
        <v>0</v>
      </c>
      <c r="R1122" s="24">
        <f t="shared" si="838"/>
        <v>0</v>
      </c>
      <c r="S1122" s="24">
        <f t="shared" si="838"/>
        <v>0</v>
      </c>
      <c r="T1122" s="24">
        <f t="shared" si="838"/>
        <v>0</v>
      </c>
      <c r="U1122" s="24">
        <f t="shared" si="838"/>
        <v>0</v>
      </c>
      <c r="V1122" s="24">
        <f t="shared" si="838"/>
        <v>0</v>
      </c>
      <c r="W1122" s="24">
        <f t="shared" si="838"/>
        <v>0</v>
      </c>
      <c r="X1122" s="24">
        <f t="shared" si="838"/>
        <v>0</v>
      </c>
      <c r="Y1122" s="24">
        <f t="shared" si="838"/>
        <v>0</v>
      </c>
      <c r="Z1122" s="24">
        <f t="shared" si="838"/>
        <v>0</v>
      </c>
      <c r="AA1122" s="24">
        <f t="shared" si="838"/>
        <v>0</v>
      </c>
      <c r="AB1122" s="24">
        <f t="shared" si="838"/>
        <v>0</v>
      </c>
    </row>
    <row r="1123" spans="1:28" ht="31.5" outlineLevel="5">
      <c r="A1123" s="2" t="s">
        <v>984</v>
      </c>
      <c r="B1123" s="23" t="s">
        <v>278</v>
      </c>
      <c r="C1123" s="60" t="s">
        <v>1010</v>
      </c>
      <c r="D1123" s="23" t="s">
        <v>28</v>
      </c>
      <c r="E1123" s="23">
        <v>345</v>
      </c>
      <c r="F1123" s="23"/>
      <c r="G1123" s="35">
        <f>SUM(I1123:K1123)-H1123</f>
        <v>16000</v>
      </c>
      <c r="H1123" s="28"/>
      <c r="I1123" s="28">
        <v>16000</v>
      </c>
      <c r="J1123" s="8">
        <f>SUM(Q1123)</f>
        <v>0</v>
      </c>
      <c r="K1123" s="9">
        <f>SUM(S1123+U1123+W1123+Y1123+AA1123)</f>
        <v>0</v>
      </c>
      <c r="L1123" s="28">
        <f>SUM(N1123:P1123)-M1123</f>
        <v>16000</v>
      </c>
      <c r="M1123" s="37"/>
      <c r="N1123" s="28">
        <v>16000</v>
      </c>
      <c r="O1123" s="8">
        <f>SUM(R1123)</f>
        <v>0</v>
      </c>
      <c r="P1123" s="9">
        <f>SUM(T1123+V1123+X1123+Z1123+AB1123)</f>
        <v>0</v>
      </c>
      <c r="Q1123" s="9"/>
      <c r="R1123" s="9"/>
      <c r="S1123" s="9"/>
      <c r="T1123" s="9"/>
      <c r="U1123" s="9"/>
      <c r="V1123" s="9"/>
      <c r="W1123" s="9"/>
      <c r="X1123" s="9"/>
      <c r="Y1123" s="9"/>
      <c r="Z1123" s="9"/>
      <c r="AA1123" s="9"/>
      <c r="AB1123" s="9"/>
    </row>
    <row r="1124" spans="1:28" s="7" customFormat="1" ht="78.75" outlineLevel="2">
      <c r="A1124" s="6" t="s">
        <v>281</v>
      </c>
      <c r="B1124" s="48" t="s">
        <v>278</v>
      </c>
      <c r="C1124" s="48" t="s">
        <v>283</v>
      </c>
      <c r="D1124" s="48" t="s">
        <v>2</v>
      </c>
      <c r="E1124" s="48" t="s">
        <v>2</v>
      </c>
      <c r="F1124" s="48"/>
      <c r="G1124" s="49">
        <f t="shared" ref="G1124:I1125" si="839">SUM(G1125)</f>
        <v>40000</v>
      </c>
      <c r="H1124" s="71">
        <f t="shared" si="839"/>
        <v>0</v>
      </c>
      <c r="I1124" s="72">
        <f t="shared" si="839"/>
        <v>40000</v>
      </c>
      <c r="J1124" s="72">
        <f t="shared" ref="J1124:S1125" si="840">SUM(J1125)</f>
        <v>0</v>
      </c>
      <c r="K1124" s="72">
        <f t="shared" si="840"/>
        <v>0</v>
      </c>
      <c r="L1124" s="72">
        <f t="shared" si="840"/>
        <v>40000</v>
      </c>
      <c r="M1124" s="72">
        <f t="shared" si="840"/>
        <v>0</v>
      </c>
      <c r="N1124" s="72">
        <f t="shared" si="840"/>
        <v>40000</v>
      </c>
      <c r="O1124" s="96">
        <f t="shared" si="840"/>
        <v>0</v>
      </c>
      <c r="P1124" s="96">
        <f t="shared" si="840"/>
        <v>0</v>
      </c>
      <c r="Q1124" s="96">
        <f t="shared" si="840"/>
        <v>0</v>
      </c>
      <c r="R1124" s="96">
        <f t="shared" si="840"/>
        <v>0</v>
      </c>
      <c r="S1124" s="51">
        <f t="shared" si="840"/>
        <v>0</v>
      </c>
      <c r="T1124" s="51">
        <f t="shared" ref="T1124:AB1125" si="841">SUM(T1125)</f>
        <v>0</v>
      </c>
      <c r="U1124" s="51">
        <f t="shared" si="841"/>
        <v>0</v>
      </c>
      <c r="V1124" s="51">
        <f t="shared" si="841"/>
        <v>0</v>
      </c>
      <c r="W1124" s="51">
        <f t="shared" si="841"/>
        <v>0</v>
      </c>
      <c r="X1124" s="51">
        <f t="shared" si="841"/>
        <v>0</v>
      </c>
      <c r="Y1124" s="51">
        <f t="shared" si="841"/>
        <v>0</v>
      </c>
      <c r="Z1124" s="51">
        <f t="shared" si="841"/>
        <v>0</v>
      </c>
      <c r="AA1124" s="51">
        <f t="shared" si="841"/>
        <v>0</v>
      </c>
      <c r="AB1124" s="51">
        <f t="shared" si="841"/>
        <v>0</v>
      </c>
    </row>
    <row r="1125" spans="1:28" ht="47.25" outlineLevel="3">
      <c r="A1125" s="2" t="s">
        <v>25</v>
      </c>
      <c r="B1125" s="23" t="s">
        <v>278</v>
      </c>
      <c r="C1125" s="23" t="s">
        <v>283</v>
      </c>
      <c r="D1125" s="23" t="s">
        <v>26</v>
      </c>
      <c r="E1125" s="23" t="s">
        <v>2</v>
      </c>
      <c r="F1125" s="23"/>
      <c r="G1125" s="24">
        <f t="shared" si="839"/>
        <v>40000</v>
      </c>
      <c r="H1125" s="24">
        <f t="shared" si="839"/>
        <v>0</v>
      </c>
      <c r="I1125" s="35">
        <f t="shared" si="839"/>
        <v>40000</v>
      </c>
      <c r="J1125" s="35">
        <f t="shared" si="840"/>
        <v>0</v>
      </c>
      <c r="K1125" s="35">
        <f t="shared" si="840"/>
        <v>0</v>
      </c>
      <c r="L1125" s="35">
        <f t="shared" si="840"/>
        <v>40000</v>
      </c>
      <c r="M1125" s="35">
        <f t="shared" si="840"/>
        <v>0</v>
      </c>
      <c r="N1125" s="35">
        <f t="shared" si="840"/>
        <v>40000</v>
      </c>
      <c r="O1125" s="28">
        <f t="shared" si="840"/>
        <v>0</v>
      </c>
      <c r="P1125" s="28">
        <f t="shared" si="840"/>
        <v>0</v>
      </c>
      <c r="Q1125" s="28">
        <f t="shared" si="840"/>
        <v>0</v>
      </c>
      <c r="R1125" s="28">
        <f t="shared" si="840"/>
        <v>0</v>
      </c>
      <c r="S1125" s="28">
        <f t="shared" si="840"/>
        <v>0</v>
      </c>
      <c r="T1125" s="28">
        <f t="shared" si="841"/>
        <v>0</v>
      </c>
      <c r="U1125" s="28">
        <f t="shared" si="841"/>
        <v>0</v>
      </c>
      <c r="V1125" s="28">
        <f t="shared" si="841"/>
        <v>0</v>
      </c>
      <c r="W1125" s="28">
        <f t="shared" si="841"/>
        <v>0</v>
      </c>
      <c r="X1125" s="28">
        <f t="shared" si="841"/>
        <v>0</v>
      </c>
      <c r="Y1125" s="28">
        <f t="shared" si="841"/>
        <v>0</v>
      </c>
      <c r="Z1125" s="28">
        <f t="shared" si="841"/>
        <v>0</v>
      </c>
      <c r="AA1125" s="28">
        <f t="shared" si="841"/>
        <v>0</v>
      </c>
      <c r="AB1125" s="28">
        <f t="shared" si="841"/>
        <v>0</v>
      </c>
    </row>
    <row r="1126" spans="1:28" ht="31.5" outlineLevel="4">
      <c r="A1126" s="2" t="s">
        <v>27</v>
      </c>
      <c r="B1126" s="23" t="s">
        <v>278</v>
      </c>
      <c r="C1126" s="23" t="s">
        <v>283</v>
      </c>
      <c r="D1126" s="23" t="s">
        <v>28</v>
      </c>
      <c r="E1126" s="23" t="s">
        <v>2</v>
      </c>
      <c r="F1126" s="23"/>
      <c r="G1126" s="24">
        <f>SUM(G1127:G1129)</f>
        <v>40000</v>
      </c>
      <c r="H1126" s="24">
        <f>SUM(H1127:H1129)</f>
        <v>0</v>
      </c>
      <c r="I1126" s="35">
        <f>SUM(I1127:I1129)</f>
        <v>40000</v>
      </c>
      <c r="J1126" s="35">
        <f t="shared" ref="J1126:AB1126" si="842">SUM(J1127:J1129)</f>
        <v>0</v>
      </c>
      <c r="K1126" s="35">
        <f t="shared" si="842"/>
        <v>0</v>
      </c>
      <c r="L1126" s="35">
        <f t="shared" si="842"/>
        <v>40000</v>
      </c>
      <c r="M1126" s="35">
        <f t="shared" si="842"/>
        <v>0</v>
      </c>
      <c r="N1126" s="35">
        <f t="shared" si="842"/>
        <v>40000</v>
      </c>
      <c r="O1126" s="28">
        <f t="shared" si="842"/>
        <v>0</v>
      </c>
      <c r="P1126" s="28">
        <f t="shared" si="842"/>
        <v>0</v>
      </c>
      <c r="Q1126" s="28">
        <f t="shared" si="842"/>
        <v>0</v>
      </c>
      <c r="R1126" s="28">
        <f t="shared" si="842"/>
        <v>0</v>
      </c>
      <c r="S1126" s="28">
        <f t="shared" si="842"/>
        <v>0</v>
      </c>
      <c r="T1126" s="28">
        <f t="shared" si="842"/>
        <v>0</v>
      </c>
      <c r="U1126" s="28">
        <f t="shared" si="842"/>
        <v>0</v>
      </c>
      <c r="V1126" s="28">
        <f t="shared" si="842"/>
        <v>0</v>
      </c>
      <c r="W1126" s="28">
        <f t="shared" si="842"/>
        <v>0</v>
      </c>
      <c r="X1126" s="28">
        <f t="shared" si="842"/>
        <v>0</v>
      </c>
      <c r="Y1126" s="28">
        <f t="shared" si="842"/>
        <v>0</v>
      </c>
      <c r="Z1126" s="28">
        <f t="shared" si="842"/>
        <v>0</v>
      </c>
      <c r="AA1126" s="28">
        <f t="shared" si="842"/>
        <v>0</v>
      </c>
      <c r="AB1126" s="28">
        <f t="shared" si="842"/>
        <v>0</v>
      </c>
    </row>
    <row r="1127" spans="1:28" outlineLevel="5">
      <c r="A1127" s="2" t="s">
        <v>155</v>
      </c>
      <c r="B1127" s="23" t="s">
        <v>278</v>
      </c>
      <c r="C1127" s="23" t="s">
        <v>283</v>
      </c>
      <c r="D1127" s="23" t="s">
        <v>28</v>
      </c>
      <c r="E1127" s="23" t="s">
        <v>156</v>
      </c>
      <c r="F1127" s="23"/>
      <c r="G1127" s="24">
        <f>SUM(I1127:K1127)-H1127</f>
        <v>10500</v>
      </c>
      <c r="H1127" s="24"/>
      <c r="I1127" s="35">
        <v>10500</v>
      </c>
      <c r="J1127" s="8">
        <f>SUM(Q1127)</f>
        <v>0</v>
      </c>
      <c r="K1127" s="9">
        <f>SUM(S1127+U1127+W1127+Y1127+AA1127)</f>
        <v>0</v>
      </c>
      <c r="L1127" s="28">
        <f>SUM(N1127:P1127)-M1127</f>
        <v>10500</v>
      </c>
      <c r="M1127" s="37"/>
      <c r="N1127" s="35">
        <v>10500</v>
      </c>
      <c r="O1127" s="8">
        <f>SUM(R1127)</f>
        <v>0</v>
      </c>
      <c r="P1127" s="9">
        <f>SUM(T1127+V1127+X1127+Z1127+AB1127)</f>
        <v>0</v>
      </c>
      <c r="Q1127" s="9"/>
      <c r="R1127" s="9"/>
      <c r="S1127" s="9"/>
      <c r="T1127" s="9"/>
      <c r="U1127" s="9"/>
      <c r="V1127" s="9"/>
      <c r="W1127" s="9"/>
      <c r="X1127" s="9"/>
      <c r="Y1127" s="9"/>
      <c r="Z1127" s="9"/>
      <c r="AA1127" s="9"/>
      <c r="AB1127" s="9"/>
    </row>
    <row r="1128" spans="1:28" outlineLevel="5">
      <c r="A1128" s="2" t="s">
        <v>37</v>
      </c>
      <c r="B1128" s="23" t="s">
        <v>278</v>
      </c>
      <c r="C1128" s="23" t="s">
        <v>283</v>
      </c>
      <c r="D1128" s="23" t="s">
        <v>28</v>
      </c>
      <c r="E1128" s="23">
        <v>226</v>
      </c>
      <c r="F1128" s="23"/>
      <c r="G1128" s="24">
        <f>SUM(I1128:K1128)-H1128</f>
        <v>5980</v>
      </c>
      <c r="H1128" s="24"/>
      <c r="I1128" s="35">
        <v>5980</v>
      </c>
      <c r="J1128" s="8">
        <f>SUM(Q1128)</f>
        <v>0</v>
      </c>
      <c r="K1128" s="9">
        <f>SUM(S1128+U1128+W1128+Y1128+AA1128)</f>
        <v>0</v>
      </c>
      <c r="L1128" s="28">
        <f>SUM(N1128:P1128)-M1128</f>
        <v>5980</v>
      </c>
      <c r="M1128" s="37"/>
      <c r="N1128" s="35">
        <v>5980</v>
      </c>
      <c r="O1128" s="8">
        <f>SUM(R1128)</f>
        <v>0</v>
      </c>
      <c r="P1128" s="9">
        <f>SUM(T1128+V1128+X1128+Z1128+AB1128)</f>
        <v>0</v>
      </c>
      <c r="Q1128" s="9"/>
      <c r="R1128" s="9"/>
      <c r="S1128" s="9"/>
      <c r="T1128" s="9"/>
      <c r="U1128" s="9"/>
      <c r="V1128" s="9"/>
      <c r="W1128" s="9"/>
      <c r="X1128" s="9"/>
      <c r="Y1128" s="9"/>
      <c r="Z1128" s="9"/>
      <c r="AA1128" s="9"/>
      <c r="AB1128" s="9"/>
    </row>
    <row r="1129" spans="1:28" ht="47.25" outlineLevel="5">
      <c r="A1129" s="2" t="s">
        <v>103</v>
      </c>
      <c r="B1129" s="23" t="s">
        <v>278</v>
      </c>
      <c r="C1129" s="23" t="s">
        <v>283</v>
      </c>
      <c r="D1129" s="23" t="s">
        <v>28</v>
      </c>
      <c r="E1129" s="23" t="s">
        <v>104</v>
      </c>
      <c r="F1129" s="23"/>
      <c r="G1129" s="24">
        <f>SUM(I1129:K1129)-H1129</f>
        <v>23520</v>
      </c>
      <c r="H1129" s="24"/>
      <c r="I1129" s="35">
        <v>23520</v>
      </c>
      <c r="J1129" s="8">
        <f>SUM(Q1129)</f>
        <v>0</v>
      </c>
      <c r="K1129" s="9">
        <f>SUM(S1129+U1129+W1129+Y1129+AA1129)</f>
        <v>0</v>
      </c>
      <c r="L1129" s="28">
        <f>SUM(N1129:P1129)-M1129</f>
        <v>23520</v>
      </c>
      <c r="M1129" s="37"/>
      <c r="N1129" s="35">
        <v>23520</v>
      </c>
      <c r="O1129" s="8">
        <f>SUM(R1129)</f>
        <v>0</v>
      </c>
      <c r="P1129" s="9">
        <f>SUM(T1129+V1129+X1129+Z1129+AB1129)</f>
        <v>0</v>
      </c>
      <c r="Q1129" s="9"/>
      <c r="R1129" s="9"/>
      <c r="S1129" s="9"/>
      <c r="T1129" s="9"/>
      <c r="U1129" s="9"/>
      <c r="V1129" s="9"/>
      <c r="W1129" s="9"/>
      <c r="X1129" s="9"/>
      <c r="Y1129" s="9"/>
      <c r="Z1129" s="9"/>
      <c r="AA1129" s="9"/>
      <c r="AB1129" s="9"/>
    </row>
    <row r="1130" spans="1:28" s="4" customFormat="1" ht="31.5" outlineLevel="1">
      <c r="A1130" s="5" t="s">
        <v>284</v>
      </c>
      <c r="B1130" s="44" t="s">
        <v>285</v>
      </c>
      <c r="C1130" s="44" t="s">
        <v>4</v>
      </c>
      <c r="D1130" s="44" t="s">
        <v>2</v>
      </c>
      <c r="E1130" s="44" t="s">
        <v>2</v>
      </c>
      <c r="F1130" s="44"/>
      <c r="G1130" s="45">
        <f t="shared" ref="G1130:AB1130" si="843">SUM(G1131+G1135+G1143+G1147+G1154+G1159+G1163+G1167+G1174+G1184+G1197)</f>
        <v>13474951.129999999</v>
      </c>
      <c r="H1130" s="45">
        <f t="shared" si="843"/>
        <v>0</v>
      </c>
      <c r="I1130" s="46">
        <f t="shared" si="843"/>
        <v>13474951.129999999</v>
      </c>
      <c r="J1130" s="46">
        <f t="shared" si="843"/>
        <v>0</v>
      </c>
      <c r="K1130" s="46">
        <f t="shared" si="843"/>
        <v>0</v>
      </c>
      <c r="L1130" s="46">
        <f t="shared" si="843"/>
        <v>13457924.760000002</v>
      </c>
      <c r="M1130" s="46">
        <f t="shared" si="843"/>
        <v>0</v>
      </c>
      <c r="N1130" s="46">
        <f t="shared" si="843"/>
        <v>13457924.760000002</v>
      </c>
      <c r="O1130" s="47">
        <f t="shared" si="843"/>
        <v>0</v>
      </c>
      <c r="P1130" s="47">
        <f t="shared" si="843"/>
        <v>0</v>
      </c>
      <c r="Q1130" s="47">
        <f t="shared" si="843"/>
        <v>0</v>
      </c>
      <c r="R1130" s="47">
        <f t="shared" si="843"/>
        <v>0</v>
      </c>
      <c r="S1130" s="47">
        <f t="shared" si="843"/>
        <v>0</v>
      </c>
      <c r="T1130" s="47">
        <f t="shared" si="843"/>
        <v>0</v>
      </c>
      <c r="U1130" s="47">
        <f t="shared" si="843"/>
        <v>0</v>
      </c>
      <c r="V1130" s="47">
        <f t="shared" si="843"/>
        <v>0</v>
      </c>
      <c r="W1130" s="47">
        <f t="shared" si="843"/>
        <v>0</v>
      </c>
      <c r="X1130" s="47">
        <f t="shared" si="843"/>
        <v>0</v>
      </c>
      <c r="Y1130" s="47">
        <f t="shared" si="843"/>
        <v>0</v>
      </c>
      <c r="Z1130" s="47">
        <f t="shared" si="843"/>
        <v>0</v>
      </c>
      <c r="AA1130" s="47">
        <f t="shared" si="843"/>
        <v>0</v>
      </c>
      <c r="AB1130" s="47">
        <f t="shared" si="843"/>
        <v>0</v>
      </c>
    </row>
    <row r="1131" spans="1:28" s="7" customFormat="1" ht="47.25" outlineLevel="2">
      <c r="A1131" s="6" t="s">
        <v>286</v>
      </c>
      <c r="B1131" s="48" t="s">
        <v>285</v>
      </c>
      <c r="C1131" s="48" t="s">
        <v>287</v>
      </c>
      <c r="D1131" s="48" t="s">
        <v>2</v>
      </c>
      <c r="E1131" s="48" t="s">
        <v>2</v>
      </c>
      <c r="F1131" s="48"/>
      <c r="G1131" s="49">
        <f t="shared" ref="G1131:I1133" si="844">SUM(G1132)</f>
        <v>2699.8</v>
      </c>
      <c r="H1131" s="49">
        <f t="shared" si="844"/>
        <v>0</v>
      </c>
      <c r="I1131" s="50">
        <f t="shared" si="844"/>
        <v>2699.8</v>
      </c>
      <c r="J1131" s="50">
        <f t="shared" ref="J1131:AB1133" si="845">SUM(J1132)</f>
        <v>0</v>
      </c>
      <c r="K1131" s="50">
        <f t="shared" si="845"/>
        <v>0</v>
      </c>
      <c r="L1131" s="50">
        <f t="shared" si="845"/>
        <v>2699.8</v>
      </c>
      <c r="M1131" s="50">
        <f t="shared" si="845"/>
        <v>0</v>
      </c>
      <c r="N1131" s="50">
        <f t="shared" si="845"/>
        <v>2699.8</v>
      </c>
      <c r="O1131" s="51">
        <f t="shared" si="845"/>
        <v>0</v>
      </c>
      <c r="P1131" s="51">
        <f t="shared" si="845"/>
        <v>0</v>
      </c>
      <c r="Q1131" s="51">
        <f t="shared" si="845"/>
        <v>0</v>
      </c>
      <c r="R1131" s="51">
        <f t="shared" si="845"/>
        <v>0</v>
      </c>
      <c r="S1131" s="51">
        <f t="shared" si="845"/>
        <v>0</v>
      </c>
      <c r="T1131" s="51">
        <f t="shared" si="845"/>
        <v>0</v>
      </c>
      <c r="U1131" s="51">
        <f t="shared" si="845"/>
        <v>0</v>
      </c>
      <c r="V1131" s="51">
        <f t="shared" si="845"/>
        <v>0</v>
      </c>
      <c r="W1131" s="51">
        <f t="shared" si="845"/>
        <v>0</v>
      </c>
      <c r="X1131" s="51">
        <f t="shared" si="845"/>
        <v>0</v>
      </c>
      <c r="Y1131" s="51">
        <f t="shared" si="845"/>
        <v>0</v>
      </c>
      <c r="Z1131" s="51">
        <f t="shared" si="845"/>
        <v>0</v>
      </c>
      <c r="AA1131" s="51">
        <f t="shared" si="845"/>
        <v>0</v>
      </c>
      <c r="AB1131" s="51">
        <f t="shared" si="845"/>
        <v>0</v>
      </c>
    </row>
    <row r="1132" spans="1:28" ht="47.25" outlineLevel="3">
      <c r="A1132" s="2" t="s">
        <v>25</v>
      </c>
      <c r="B1132" s="23" t="s">
        <v>285</v>
      </c>
      <c r="C1132" s="23" t="s">
        <v>287</v>
      </c>
      <c r="D1132" s="23" t="s">
        <v>26</v>
      </c>
      <c r="E1132" s="23" t="s">
        <v>2</v>
      </c>
      <c r="F1132" s="23"/>
      <c r="G1132" s="24">
        <f t="shared" si="844"/>
        <v>2699.8</v>
      </c>
      <c r="H1132" s="24">
        <f t="shared" si="844"/>
        <v>0</v>
      </c>
      <c r="I1132" s="35">
        <f t="shared" si="844"/>
        <v>2699.8</v>
      </c>
      <c r="J1132" s="35">
        <f t="shared" si="845"/>
        <v>0</v>
      </c>
      <c r="K1132" s="35">
        <f t="shared" si="845"/>
        <v>0</v>
      </c>
      <c r="L1132" s="35">
        <f t="shared" si="845"/>
        <v>2699.8</v>
      </c>
      <c r="M1132" s="35">
        <f t="shared" si="845"/>
        <v>0</v>
      </c>
      <c r="N1132" s="35">
        <f t="shared" si="845"/>
        <v>2699.8</v>
      </c>
      <c r="O1132" s="28">
        <f t="shared" si="845"/>
        <v>0</v>
      </c>
      <c r="P1132" s="28">
        <f t="shared" si="845"/>
        <v>0</v>
      </c>
      <c r="Q1132" s="28">
        <f t="shared" si="845"/>
        <v>0</v>
      </c>
      <c r="R1132" s="28">
        <f t="shared" si="845"/>
        <v>0</v>
      </c>
      <c r="S1132" s="28">
        <f t="shared" si="845"/>
        <v>0</v>
      </c>
      <c r="T1132" s="28">
        <f t="shared" si="845"/>
        <v>0</v>
      </c>
      <c r="U1132" s="28">
        <f t="shared" si="845"/>
        <v>0</v>
      </c>
      <c r="V1132" s="28">
        <f t="shared" si="845"/>
        <v>0</v>
      </c>
      <c r="W1132" s="28">
        <f t="shared" si="845"/>
        <v>0</v>
      </c>
      <c r="X1132" s="28">
        <f t="shared" si="845"/>
        <v>0</v>
      </c>
      <c r="Y1132" s="28">
        <f t="shared" si="845"/>
        <v>0</v>
      </c>
      <c r="Z1132" s="28">
        <f t="shared" si="845"/>
        <v>0</v>
      </c>
      <c r="AA1132" s="28">
        <f t="shared" si="845"/>
        <v>0</v>
      </c>
      <c r="AB1132" s="28">
        <f t="shared" si="845"/>
        <v>0</v>
      </c>
    </row>
    <row r="1133" spans="1:28" ht="31.5" outlineLevel="4">
      <c r="A1133" s="2" t="s">
        <v>27</v>
      </c>
      <c r="B1133" s="23" t="s">
        <v>285</v>
      </c>
      <c r="C1133" s="23" t="s">
        <v>287</v>
      </c>
      <c r="D1133" s="23" t="s">
        <v>28</v>
      </c>
      <c r="E1133" s="23" t="s">
        <v>2</v>
      </c>
      <c r="F1133" s="23"/>
      <c r="G1133" s="24">
        <f t="shared" si="844"/>
        <v>2699.8</v>
      </c>
      <c r="H1133" s="24">
        <f t="shared" si="844"/>
        <v>0</v>
      </c>
      <c r="I1133" s="35">
        <f t="shared" si="844"/>
        <v>2699.8</v>
      </c>
      <c r="J1133" s="35">
        <f t="shared" si="845"/>
        <v>0</v>
      </c>
      <c r="K1133" s="35">
        <f t="shared" si="845"/>
        <v>0</v>
      </c>
      <c r="L1133" s="35">
        <f t="shared" si="845"/>
        <v>2699.8</v>
      </c>
      <c r="M1133" s="35">
        <f t="shared" si="845"/>
        <v>0</v>
      </c>
      <c r="N1133" s="35">
        <f t="shared" si="845"/>
        <v>2699.8</v>
      </c>
      <c r="O1133" s="28">
        <f t="shared" si="845"/>
        <v>0</v>
      </c>
      <c r="P1133" s="28">
        <f t="shared" si="845"/>
        <v>0</v>
      </c>
      <c r="Q1133" s="28">
        <f t="shared" si="845"/>
        <v>0</v>
      </c>
      <c r="R1133" s="28">
        <f t="shared" si="845"/>
        <v>0</v>
      </c>
      <c r="S1133" s="28">
        <f t="shared" si="845"/>
        <v>0</v>
      </c>
      <c r="T1133" s="28">
        <f t="shared" si="845"/>
        <v>0</v>
      </c>
      <c r="U1133" s="28">
        <f t="shared" si="845"/>
        <v>0</v>
      </c>
      <c r="V1133" s="28">
        <f t="shared" si="845"/>
        <v>0</v>
      </c>
      <c r="W1133" s="28">
        <f t="shared" si="845"/>
        <v>0</v>
      </c>
      <c r="X1133" s="28">
        <f t="shared" si="845"/>
        <v>0</v>
      </c>
      <c r="Y1133" s="28">
        <f t="shared" si="845"/>
        <v>0</v>
      </c>
      <c r="Z1133" s="28">
        <f t="shared" si="845"/>
        <v>0</v>
      </c>
      <c r="AA1133" s="28">
        <f t="shared" si="845"/>
        <v>0</v>
      </c>
      <c r="AB1133" s="28">
        <f t="shared" si="845"/>
        <v>0</v>
      </c>
    </row>
    <row r="1134" spans="1:28" ht="31.5" outlineLevel="5">
      <c r="A1134" s="2" t="s">
        <v>195</v>
      </c>
      <c r="B1134" s="23" t="s">
        <v>285</v>
      </c>
      <c r="C1134" s="23" t="s">
        <v>287</v>
      </c>
      <c r="D1134" s="23" t="s">
        <v>28</v>
      </c>
      <c r="E1134" s="23" t="s">
        <v>196</v>
      </c>
      <c r="F1134" s="23"/>
      <c r="G1134" s="24">
        <f>SUM(I1134:K1134)-H1134</f>
        <v>2699.8</v>
      </c>
      <c r="H1134" s="24"/>
      <c r="I1134" s="35">
        <v>2699.8</v>
      </c>
      <c r="J1134" s="8">
        <f>SUM(Q1134)</f>
        <v>0</v>
      </c>
      <c r="K1134" s="9">
        <f>SUM(S1134+U1134+W1134+Y1134+AA1134)</f>
        <v>0</v>
      </c>
      <c r="L1134" s="28">
        <f>SUM(N1134:P1134)-M1134</f>
        <v>2699.8</v>
      </c>
      <c r="M1134" s="37"/>
      <c r="N1134" s="36">
        <v>2699.8</v>
      </c>
      <c r="O1134" s="8">
        <f>SUM(R1134)</f>
        <v>0</v>
      </c>
      <c r="P1134" s="9">
        <f>SUM(T1134+V1134+X1134+Z1134+AB1134)</f>
        <v>0</v>
      </c>
      <c r="Q1134" s="9"/>
      <c r="R1134" s="9"/>
      <c r="S1134" s="9"/>
      <c r="T1134" s="9"/>
      <c r="U1134" s="9"/>
      <c r="V1134" s="9"/>
      <c r="W1134" s="9"/>
      <c r="X1134" s="9"/>
      <c r="Y1134" s="9"/>
      <c r="Z1134" s="9"/>
      <c r="AA1134" s="9"/>
      <c r="AB1134" s="9"/>
    </row>
    <row r="1135" spans="1:28" s="7" customFormat="1" outlineLevel="2">
      <c r="A1135" s="6" t="s">
        <v>288</v>
      </c>
      <c r="B1135" s="48" t="s">
        <v>285</v>
      </c>
      <c r="C1135" s="48" t="s">
        <v>289</v>
      </c>
      <c r="D1135" s="48" t="s">
        <v>2</v>
      </c>
      <c r="E1135" s="48" t="s">
        <v>2</v>
      </c>
      <c r="F1135" s="48"/>
      <c r="G1135" s="49">
        <f>SUM(G1136+G1140)</f>
        <v>68920.600000000006</v>
      </c>
      <c r="H1135" s="49">
        <f>SUM(H1136+H1140)</f>
        <v>0</v>
      </c>
      <c r="I1135" s="50">
        <f>SUM(I1136+I1140)</f>
        <v>68920.600000000006</v>
      </c>
      <c r="J1135" s="50">
        <f t="shared" ref="J1135:AB1135" si="846">SUM(J1136+J1140)</f>
        <v>0</v>
      </c>
      <c r="K1135" s="50">
        <f t="shared" si="846"/>
        <v>0</v>
      </c>
      <c r="L1135" s="50">
        <f t="shared" si="846"/>
        <v>68920.600000000006</v>
      </c>
      <c r="M1135" s="50">
        <f t="shared" si="846"/>
        <v>0</v>
      </c>
      <c r="N1135" s="50">
        <f t="shared" si="846"/>
        <v>68920.600000000006</v>
      </c>
      <c r="O1135" s="51">
        <f t="shared" si="846"/>
        <v>0</v>
      </c>
      <c r="P1135" s="51">
        <f t="shared" si="846"/>
        <v>0</v>
      </c>
      <c r="Q1135" s="51">
        <f t="shared" si="846"/>
        <v>0</v>
      </c>
      <c r="R1135" s="51">
        <f t="shared" si="846"/>
        <v>0</v>
      </c>
      <c r="S1135" s="51">
        <f t="shared" si="846"/>
        <v>0</v>
      </c>
      <c r="T1135" s="51">
        <f t="shared" si="846"/>
        <v>0</v>
      </c>
      <c r="U1135" s="51">
        <f t="shared" si="846"/>
        <v>0</v>
      </c>
      <c r="V1135" s="51">
        <f t="shared" si="846"/>
        <v>0</v>
      </c>
      <c r="W1135" s="51">
        <f t="shared" si="846"/>
        <v>0</v>
      </c>
      <c r="X1135" s="51">
        <f t="shared" si="846"/>
        <v>0</v>
      </c>
      <c r="Y1135" s="51">
        <f t="shared" si="846"/>
        <v>0</v>
      </c>
      <c r="Z1135" s="51">
        <f t="shared" si="846"/>
        <v>0</v>
      </c>
      <c r="AA1135" s="51">
        <f t="shared" si="846"/>
        <v>0</v>
      </c>
      <c r="AB1135" s="51">
        <f t="shared" si="846"/>
        <v>0</v>
      </c>
    </row>
    <row r="1136" spans="1:28" ht="47.25" outlineLevel="3">
      <c r="A1136" s="2" t="s">
        <v>25</v>
      </c>
      <c r="B1136" s="23" t="s">
        <v>285</v>
      </c>
      <c r="C1136" s="23" t="s">
        <v>289</v>
      </c>
      <c r="D1136" s="23" t="s">
        <v>26</v>
      </c>
      <c r="E1136" s="23" t="s">
        <v>2</v>
      </c>
      <c r="F1136" s="23"/>
      <c r="G1136" s="24">
        <f>SUM(G1137)</f>
        <v>50928.6</v>
      </c>
      <c r="H1136" s="24">
        <f>SUM(H1137)</f>
        <v>0</v>
      </c>
      <c r="I1136" s="35">
        <f>SUM(I1137)</f>
        <v>50928.6</v>
      </c>
      <c r="J1136" s="35">
        <f t="shared" ref="J1136:AB1136" si="847">SUM(J1137)</f>
        <v>0</v>
      </c>
      <c r="K1136" s="35">
        <f t="shared" si="847"/>
        <v>0</v>
      </c>
      <c r="L1136" s="35">
        <f t="shared" si="847"/>
        <v>50928.6</v>
      </c>
      <c r="M1136" s="35">
        <f t="shared" si="847"/>
        <v>0</v>
      </c>
      <c r="N1136" s="35">
        <f t="shared" si="847"/>
        <v>50928.6</v>
      </c>
      <c r="O1136" s="28">
        <f t="shared" si="847"/>
        <v>0</v>
      </c>
      <c r="P1136" s="28">
        <f t="shared" si="847"/>
        <v>0</v>
      </c>
      <c r="Q1136" s="28">
        <f t="shared" si="847"/>
        <v>0</v>
      </c>
      <c r="R1136" s="28">
        <f t="shared" si="847"/>
        <v>0</v>
      </c>
      <c r="S1136" s="28">
        <f t="shared" si="847"/>
        <v>0</v>
      </c>
      <c r="T1136" s="28">
        <f t="shared" si="847"/>
        <v>0</v>
      </c>
      <c r="U1136" s="28">
        <f t="shared" si="847"/>
        <v>0</v>
      </c>
      <c r="V1136" s="28">
        <f t="shared" si="847"/>
        <v>0</v>
      </c>
      <c r="W1136" s="28">
        <f t="shared" si="847"/>
        <v>0</v>
      </c>
      <c r="X1136" s="28">
        <f t="shared" si="847"/>
        <v>0</v>
      </c>
      <c r="Y1136" s="28">
        <f t="shared" si="847"/>
        <v>0</v>
      </c>
      <c r="Z1136" s="28">
        <f t="shared" si="847"/>
        <v>0</v>
      </c>
      <c r="AA1136" s="28">
        <f t="shared" si="847"/>
        <v>0</v>
      </c>
      <c r="AB1136" s="28">
        <f t="shared" si="847"/>
        <v>0</v>
      </c>
    </row>
    <row r="1137" spans="1:28" ht="31.5" outlineLevel="4">
      <c r="A1137" s="2" t="s">
        <v>27</v>
      </c>
      <c r="B1137" s="23" t="s">
        <v>285</v>
      </c>
      <c r="C1137" s="23" t="s">
        <v>289</v>
      </c>
      <c r="D1137" s="23" t="s">
        <v>28</v>
      </c>
      <c r="E1137" s="23" t="s">
        <v>2</v>
      </c>
      <c r="F1137" s="23"/>
      <c r="G1137" s="24">
        <f>SUM(G1138:G1139)</f>
        <v>50928.6</v>
      </c>
      <c r="H1137" s="24">
        <f>SUM(H1138:H1139)</f>
        <v>0</v>
      </c>
      <c r="I1137" s="35">
        <f>SUM(I1138:I1139)</f>
        <v>50928.6</v>
      </c>
      <c r="J1137" s="35">
        <f t="shared" ref="J1137:AB1137" si="848">SUM(J1138:J1139)</f>
        <v>0</v>
      </c>
      <c r="K1137" s="35">
        <f t="shared" si="848"/>
        <v>0</v>
      </c>
      <c r="L1137" s="35">
        <f t="shared" si="848"/>
        <v>50928.6</v>
      </c>
      <c r="M1137" s="35">
        <f t="shared" si="848"/>
        <v>0</v>
      </c>
      <c r="N1137" s="35">
        <f t="shared" si="848"/>
        <v>50928.6</v>
      </c>
      <c r="O1137" s="28">
        <f t="shared" si="848"/>
        <v>0</v>
      </c>
      <c r="P1137" s="28">
        <f t="shared" si="848"/>
        <v>0</v>
      </c>
      <c r="Q1137" s="28">
        <f t="shared" si="848"/>
        <v>0</v>
      </c>
      <c r="R1137" s="28">
        <f t="shared" si="848"/>
        <v>0</v>
      </c>
      <c r="S1137" s="28">
        <f t="shared" si="848"/>
        <v>0</v>
      </c>
      <c r="T1137" s="28">
        <f t="shared" si="848"/>
        <v>0</v>
      </c>
      <c r="U1137" s="28">
        <f t="shared" si="848"/>
        <v>0</v>
      </c>
      <c r="V1137" s="28">
        <f t="shared" si="848"/>
        <v>0</v>
      </c>
      <c r="W1137" s="28">
        <f t="shared" si="848"/>
        <v>0</v>
      </c>
      <c r="X1137" s="28">
        <f t="shared" si="848"/>
        <v>0</v>
      </c>
      <c r="Y1137" s="28">
        <f t="shared" si="848"/>
        <v>0</v>
      </c>
      <c r="Z1137" s="28">
        <f t="shared" si="848"/>
        <v>0</v>
      </c>
      <c r="AA1137" s="28">
        <f t="shared" si="848"/>
        <v>0</v>
      </c>
      <c r="AB1137" s="28">
        <f t="shared" si="848"/>
        <v>0</v>
      </c>
    </row>
    <row r="1138" spans="1:28" outlineLevel="5">
      <c r="A1138" s="2" t="s">
        <v>37</v>
      </c>
      <c r="B1138" s="23" t="s">
        <v>285</v>
      </c>
      <c r="C1138" s="23" t="s">
        <v>289</v>
      </c>
      <c r="D1138" s="23" t="s">
        <v>28</v>
      </c>
      <c r="E1138" s="23" t="s">
        <v>38</v>
      </c>
      <c r="F1138" s="23"/>
      <c r="G1138" s="24">
        <f>SUM(I1138:K1138)-H1138</f>
        <v>30000</v>
      </c>
      <c r="H1138" s="24"/>
      <c r="I1138" s="35">
        <v>30000</v>
      </c>
      <c r="J1138" s="8">
        <f>SUM(Q1138)</f>
        <v>0</v>
      </c>
      <c r="K1138" s="9">
        <f>SUM(S1138+U1138+W1138+Y1138+AA1138)</f>
        <v>0</v>
      </c>
      <c r="L1138" s="28">
        <f>SUM(N1138:P1138)-M1138</f>
        <v>30000</v>
      </c>
      <c r="M1138" s="37"/>
      <c r="N1138" s="35">
        <v>30000</v>
      </c>
      <c r="O1138" s="8">
        <f>SUM(R1138)</f>
        <v>0</v>
      </c>
      <c r="P1138" s="9">
        <f>SUM(T1138+V1138+X1138+Z1138+AB1138)</f>
        <v>0</v>
      </c>
      <c r="Q1138" s="9"/>
      <c r="R1138" s="9"/>
      <c r="S1138" s="9"/>
      <c r="T1138" s="9"/>
      <c r="U1138" s="9"/>
      <c r="V1138" s="9"/>
      <c r="W1138" s="9"/>
      <c r="X1138" s="9"/>
      <c r="Y1138" s="9"/>
      <c r="Z1138" s="9"/>
      <c r="AA1138" s="9"/>
      <c r="AB1138" s="9"/>
    </row>
    <row r="1139" spans="1:28" ht="47.25" outlineLevel="5">
      <c r="A1139" s="2" t="s">
        <v>31</v>
      </c>
      <c r="B1139" s="23" t="s">
        <v>285</v>
      </c>
      <c r="C1139" s="23" t="s">
        <v>289</v>
      </c>
      <c r="D1139" s="23" t="s">
        <v>28</v>
      </c>
      <c r="E1139" s="23" t="s">
        <v>32</v>
      </c>
      <c r="F1139" s="23"/>
      <c r="G1139" s="24">
        <f>SUM(I1139:K1139)-H1139</f>
        <v>20928.599999999999</v>
      </c>
      <c r="H1139" s="24"/>
      <c r="I1139" s="35">
        <v>20928.599999999999</v>
      </c>
      <c r="J1139" s="8">
        <f>SUM(Q1139)</f>
        <v>0</v>
      </c>
      <c r="K1139" s="9">
        <f>SUM(S1139+U1139+W1139+Y1139+AA1139)</f>
        <v>0</v>
      </c>
      <c r="L1139" s="28">
        <f>SUM(N1139:P1139)-M1139</f>
        <v>20928.599999999999</v>
      </c>
      <c r="M1139" s="37"/>
      <c r="N1139" s="35">
        <v>20928.599999999999</v>
      </c>
      <c r="O1139" s="8">
        <f>SUM(R1139)</f>
        <v>0</v>
      </c>
      <c r="P1139" s="9">
        <f>SUM(T1139+V1139+X1139+Z1139+AB1139)</f>
        <v>0</v>
      </c>
      <c r="Q1139" s="9"/>
      <c r="R1139" s="9"/>
      <c r="S1139" s="9"/>
      <c r="T1139" s="9"/>
      <c r="U1139" s="9"/>
      <c r="V1139" s="9"/>
      <c r="W1139" s="9"/>
      <c r="X1139" s="9"/>
      <c r="Y1139" s="9"/>
      <c r="Z1139" s="9"/>
      <c r="AA1139" s="9"/>
      <c r="AB1139" s="9"/>
    </row>
    <row r="1140" spans="1:28" ht="63" outlineLevel="3">
      <c r="A1140" s="2" t="s">
        <v>225</v>
      </c>
      <c r="B1140" s="23" t="s">
        <v>285</v>
      </c>
      <c r="C1140" s="23" t="s">
        <v>289</v>
      </c>
      <c r="D1140" s="23" t="s">
        <v>226</v>
      </c>
      <c r="E1140" s="23" t="s">
        <v>2</v>
      </c>
      <c r="F1140" s="23"/>
      <c r="G1140" s="24">
        <f t="shared" ref="G1140:I1141" si="849">SUM(G1141)</f>
        <v>17992</v>
      </c>
      <c r="H1140" s="24">
        <f t="shared" si="849"/>
        <v>0</v>
      </c>
      <c r="I1140" s="35">
        <f t="shared" si="849"/>
        <v>17992</v>
      </c>
      <c r="J1140" s="35">
        <f t="shared" ref="J1140:S1141" si="850">SUM(J1141)</f>
        <v>0</v>
      </c>
      <c r="K1140" s="35">
        <f t="shared" si="850"/>
        <v>0</v>
      </c>
      <c r="L1140" s="35">
        <f t="shared" si="850"/>
        <v>17992</v>
      </c>
      <c r="M1140" s="35">
        <f t="shared" si="850"/>
        <v>0</v>
      </c>
      <c r="N1140" s="35">
        <f t="shared" si="850"/>
        <v>17992</v>
      </c>
      <c r="O1140" s="28">
        <f t="shared" si="850"/>
        <v>0</v>
      </c>
      <c r="P1140" s="28">
        <f t="shared" si="850"/>
        <v>0</v>
      </c>
      <c r="Q1140" s="28">
        <f t="shared" si="850"/>
        <v>0</v>
      </c>
      <c r="R1140" s="28">
        <f t="shared" si="850"/>
        <v>0</v>
      </c>
      <c r="S1140" s="28">
        <f t="shared" si="850"/>
        <v>0</v>
      </c>
      <c r="T1140" s="28">
        <f t="shared" ref="T1140:AB1141" si="851">SUM(T1141)</f>
        <v>0</v>
      </c>
      <c r="U1140" s="28">
        <f t="shared" si="851"/>
        <v>0</v>
      </c>
      <c r="V1140" s="28">
        <f t="shared" si="851"/>
        <v>0</v>
      </c>
      <c r="W1140" s="28">
        <f t="shared" si="851"/>
        <v>0</v>
      </c>
      <c r="X1140" s="28">
        <f t="shared" si="851"/>
        <v>0</v>
      </c>
      <c r="Y1140" s="28">
        <f t="shared" si="851"/>
        <v>0</v>
      </c>
      <c r="Z1140" s="28">
        <f t="shared" si="851"/>
        <v>0</v>
      </c>
      <c r="AA1140" s="28">
        <f t="shared" si="851"/>
        <v>0</v>
      </c>
      <c r="AB1140" s="28">
        <f t="shared" si="851"/>
        <v>0</v>
      </c>
    </row>
    <row r="1141" spans="1:28" ht="31.5" outlineLevel="4">
      <c r="A1141" s="2" t="s">
        <v>227</v>
      </c>
      <c r="B1141" s="23" t="s">
        <v>285</v>
      </c>
      <c r="C1141" s="23" t="s">
        <v>289</v>
      </c>
      <c r="D1141" s="23" t="s">
        <v>228</v>
      </c>
      <c r="E1141" s="23" t="s">
        <v>2</v>
      </c>
      <c r="F1141" s="23"/>
      <c r="G1141" s="24">
        <f t="shared" si="849"/>
        <v>17992</v>
      </c>
      <c r="H1141" s="24">
        <f t="shared" si="849"/>
        <v>0</v>
      </c>
      <c r="I1141" s="35">
        <f t="shared" si="849"/>
        <v>17992</v>
      </c>
      <c r="J1141" s="35">
        <f t="shared" si="850"/>
        <v>0</v>
      </c>
      <c r="K1141" s="35">
        <f t="shared" si="850"/>
        <v>0</v>
      </c>
      <c r="L1141" s="35">
        <f t="shared" si="850"/>
        <v>17992</v>
      </c>
      <c r="M1141" s="35">
        <f t="shared" si="850"/>
        <v>0</v>
      </c>
      <c r="N1141" s="35">
        <f t="shared" si="850"/>
        <v>17992</v>
      </c>
      <c r="O1141" s="28">
        <f t="shared" si="850"/>
        <v>0</v>
      </c>
      <c r="P1141" s="28">
        <f t="shared" si="850"/>
        <v>0</v>
      </c>
      <c r="Q1141" s="28">
        <f t="shared" si="850"/>
        <v>0</v>
      </c>
      <c r="R1141" s="28">
        <f t="shared" si="850"/>
        <v>0</v>
      </c>
      <c r="S1141" s="28">
        <f t="shared" si="850"/>
        <v>0</v>
      </c>
      <c r="T1141" s="28">
        <f t="shared" si="851"/>
        <v>0</v>
      </c>
      <c r="U1141" s="28">
        <f t="shared" si="851"/>
        <v>0</v>
      </c>
      <c r="V1141" s="28">
        <f t="shared" si="851"/>
        <v>0</v>
      </c>
      <c r="W1141" s="28">
        <f t="shared" si="851"/>
        <v>0</v>
      </c>
      <c r="X1141" s="28">
        <f t="shared" si="851"/>
        <v>0</v>
      </c>
      <c r="Y1141" s="28">
        <f t="shared" si="851"/>
        <v>0</v>
      </c>
      <c r="Z1141" s="28">
        <f t="shared" si="851"/>
        <v>0</v>
      </c>
      <c r="AA1141" s="28">
        <f t="shared" si="851"/>
        <v>0</v>
      </c>
      <c r="AB1141" s="28">
        <f t="shared" si="851"/>
        <v>0</v>
      </c>
    </row>
    <row r="1142" spans="1:28" ht="63" outlineLevel="5">
      <c r="A1142" s="2" t="s">
        <v>229</v>
      </c>
      <c r="B1142" s="23" t="s">
        <v>285</v>
      </c>
      <c r="C1142" s="23" t="s">
        <v>289</v>
      </c>
      <c r="D1142" s="23" t="s">
        <v>228</v>
      </c>
      <c r="E1142" s="23" t="s">
        <v>230</v>
      </c>
      <c r="F1142" s="23"/>
      <c r="G1142" s="24">
        <f>SUM(I1142:K1142)-H1142</f>
        <v>17992</v>
      </c>
      <c r="H1142" s="24"/>
      <c r="I1142" s="35">
        <v>17992</v>
      </c>
      <c r="J1142" s="8">
        <f>SUM(Q1142)</f>
        <v>0</v>
      </c>
      <c r="K1142" s="9">
        <f>SUM(S1142+U1142+W1142+Y1142+AA1142)</f>
        <v>0</v>
      </c>
      <c r="L1142" s="28">
        <f>SUM(N1142:P1142)-M1142</f>
        <v>17992</v>
      </c>
      <c r="M1142" s="37"/>
      <c r="N1142" s="36">
        <v>17992</v>
      </c>
      <c r="O1142" s="8">
        <f>SUM(R1142)</f>
        <v>0</v>
      </c>
      <c r="P1142" s="9">
        <f>SUM(T1142+V1142+X1142+Z1142+AB1142)</f>
        <v>0</v>
      </c>
      <c r="Q1142" s="9"/>
      <c r="R1142" s="9"/>
      <c r="S1142" s="9"/>
      <c r="T1142" s="9"/>
      <c r="U1142" s="9"/>
      <c r="V1142" s="9"/>
      <c r="W1142" s="9"/>
      <c r="X1142" s="9"/>
      <c r="Y1142" s="9"/>
      <c r="Z1142" s="9"/>
      <c r="AA1142" s="9"/>
      <c r="AB1142" s="9"/>
    </row>
    <row r="1143" spans="1:28" s="7" customFormat="1" ht="94.5" outlineLevel="2">
      <c r="A1143" s="6" t="s">
        <v>290</v>
      </c>
      <c r="B1143" s="48" t="s">
        <v>285</v>
      </c>
      <c r="C1143" s="48" t="s">
        <v>291</v>
      </c>
      <c r="D1143" s="48" t="s">
        <v>2</v>
      </c>
      <c r="E1143" s="48" t="s">
        <v>2</v>
      </c>
      <c r="F1143" s="48"/>
      <c r="G1143" s="49">
        <f t="shared" ref="G1143:I1145" si="852">SUM(G1144)</f>
        <v>31710</v>
      </c>
      <c r="H1143" s="49">
        <f t="shared" si="852"/>
        <v>0</v>
      </c>
      <c r="I1143" s="50">
        <f t="shared" si="852"/>
        <v>31710</v>
      </c>
      <c r="J1143" s="50">
        <f t="shared" ref="J1143:AB1145" si="853">SUM(J1144)</f>
        <v>0</v>
      </c>
      <c r="K1143" s="50">
        <f t="shared" si="853"/>
        <v>0</v>
      </c>
      <c r="L1143" s="50">
        <f t="shared" si="853"/>
        <v>31710</v>
      </c>
      <c r="M1143" s="50">
        <f t="shared" si="853"/>
        <v>0</v>
      </c>
      <c r="N1143" s="50">
        <f t="shared" si="853"/>
        <v>31710</v>
      </c>
      <c r="O1143" s="51">
        <f t="shared" si="853"/>
        <v>0</v>
      </c>
      <c r="P1143" s="51">
        <f t="shared" si="853"/>
        <v>0</v>
      </c>
      <c r="Q1143" s="51">
        <f t="shared" si="853"/>
        <v>0</v>
      </c>
      <c r="R1143" s="51">
        <f t="shared" si="853"/>
        <v>0</v>
      </c>
      <c r="S1143" s="51">
        <f t="shared" si="853"/>
        <v>0</v>
      </c>
      <c r="T1143" s="51">
        <f t="shared" si="853"/>
        <v>0</v>
      </c>
      <c r="U1143" s="51">
        <f t="shared" si="853"/>
        <v>0</v>
      </c>
      <c r="V1143" s="51">
        <f t="shared" si="853"/>
        <v>0</v>
      </c>
      <c r="W1143" s="51">
        <f t="shared" si="853"/>
        <v>0</v>
      </c>
      <c r="X1143" s="51">
        <f t="shared" si="853"/>
        <v>0</v>
      </c>
      <c r="Y1143" s="51">
        <f t="shared" si="853"/>
        <v>0</v>
      </c>
      <c r="Z1143" s="51">
        <f t="shared" si="853"/>
        <v>0</v>
      </c>
      <c r="AA1143" s="51">
        <f t="shared" si="853"/>
        <v>0</v>
      </c>
      <c r="AB1143" s="51">
        <f t="shared" si="853"/>
        <v>0</v>
      </c>
    </row>
    <row r="1144" spans="1:28" ht="63" outlineLevel="3">
      <c r="A1144" s="2" t="s">
        <v>225</v>
      </c>
      <c r="B1144" s="23" t="s">
        <v>285</v>
      </c>
      <c r="C1144" s="23" t="s">
        <v>291</v>
      </c>
      <c r="D1144" s="23" t="s">
        <v>226</v>
      </c>
      <c r="E1144" s="23" t="s">
        <v>2</v>
      </c>
      <c r="F1144" s="23"/>
      <c r="G1144" s="24">
        <f t="shared" si="852"/>
        <v>31710</v>
      </c>
      <c r="H1144" s="24">
        <f t="shared" si="852"/>
        <v>0</v>
      </c>
      <c r="I1144" s="35">
        <f t="shared" si="852"/>
        <v>31710</v>
      </c>
      <c r="J1144" s="35">
        <f t="shared" si="853"/>
        <v>0</v>
      </c>
      <c r="K1144" s="35">
        <f t="shared" si="853"/>
        <v>0</v>
      </c>
      <c r="L1144" s="35">
        <f t="shared" si="853"/>
        <v>31710</v>
      </c>
      <c r="M1144" s="35">
        <f t="shared" si="853"/>
        <v>0</v>
      </c>
      <c r="N1144" s="35">
        <f t="shared" si="853"/>
        <v>31710</v>
      </c>
      <c r="O1144" s="28">
        <f t="shared" si="853"/>
        <v>0</v>
      </c>
      <c r="P1144" s="28">
        <f t="shared" si="853"/>
        <v>0</v>
      </c>
      <c r="Q1144" s="28">
        <f t="shared" si="853"/>
        <v>0</v>
      </c>
      <c r="R1144" s="28">
        <f t="shared" si="853"/>
        <v>0</v>
      </c>
      <c r="S1144" s="28">
        <f t="shared" si="853"/>
        <v>0</v>
      </c>
      <c r="T1144" s="28">
        <f t="shared" si="853"/>
        <v>0</v>
      </c>
      <c r="U1144" s="28">
        <f t="shared" si="853"/>
        <v>0</v>
      </c>
      <c r="V1144" s="28">
        <f t="shared" si="853"/>
        <v>0</v>
      </c>
      <c r="W1144" s="28">
        <f t="shared" si="853"/>
        <v>0</v>
      </c>
      <c r="X1144" s="28">
        <f t="shared" si="853"/>
        <v>0</v>
      </c>
      <c r="Y1144" s="28">
        <f t="shared" si="853"/>
        <v>0</v>
      </c>
      <c r="Z1144" s="28">
        <f t="shared" si="853"/>
        <v>0</v>
      </c>
      <c r="AA1144" s="28">
        <f t="shared" si="853"/>
        <v>0</v>
      </c>
      <c r="AB1144" s="28">
        <f t="shared" si="853"/>
        <v>0</v>
      </c>
    </row>
    <row r="1145" spans="1:28" ht="31.5" outlineLevel="4">
      <c r="A1145" s="2" t="s">
        <v>227</v>
      </c>
      <c r="B1145" s="23" t="s">
        <v>285</v>
      </c>
      <c r="C1145" s="23" t="s">
        <v>291</v>
      </c>
      <c r="D1145" s="23" t="s">
        <v>228</v>
      </c>
      <c r="E1145" s="23" t="s">
        <v>2</v>
      </c>
      <c r="F1145" s="23"/>
      <c r="G1145" s="24">
        <f t="shared" si="852"/>
        <v>31710</v>
      </c>
      <c r="H1145" s="24">
        <f t="shared" si="852"/>
        <v>0</v>
      </c>
      <c r="I1145" s="35">
        <f t="shared" si="852"/>
        <v>31710</v>
      </c>
      <c r="J1145" s="35">
        <f t="shared" si="853"/>
        <v>0</v>
      </c>
      <c r="K1145" s="35">
        <f t="shared" si="853"/>
        <v>0</v>
      </c>
      <c r="L1145" s="35">
        <f t="shared" si="853"/>
        <v>31710</v>
      </c>
      <c r="M1145" s="35">
        <f t="shared" si="853"/>
        <v>0</v>
      </c>
      <c r="N1145" s="35">
        <f t="shared" si="853"/>
        <v>31710</v>
      </c>
      <c r="O1145" s="28">
        <f t="shared" si="853"/>
        <v>0</v>
      </c>
      <c r="P1145" s="28">
        <f t="shared" si="853"/>
        <v>0</v>
      </c>
      <c r="Q1145" s="28">
        <f t="shared" si="853"/>
        <v>0</v>
      </c>
      <c r="R1145" s="28">
        <f t="shared" si="853"/>
        <v>0</v>
      </c>
      <c r="S1145" s="28">
        <f t="shared" si="853"/>
        <v>0</v>
      </c>
      <c r="T1145" s="28">
        <f t="shared" si="853"/>
        <v>0</v>
      </c>
      <c r="U1145" s="28">
        <f t="shared" si="853"/>
        <v>0</v>
      </c>
      <c r="V1145" s="28">
        <f t="shared" si="853"/>
        <v>0</v>
      </c>
      <c r="W1145" s="28">
        <f t="shared" si="853"/>
        <v>0</v>
      </c>
      <c r="X1145" s="28">
        <f t="shared" si="853"/>
        <v>0</v>
      </c>
      <c r="Y1145" s="28">
        <f t="shared" si="853"/>
        <v>0</v>
      </c>
      <c r="Z1145" s="28">
        <f t="shared" si="853"/>
        <v>0</v>
      </c>
      <c r="AA1145" s="28">
        <f t="shared" si="853"/>
        <v>0</v>
      </c>
      <c r="AB1145" s="28">
        <f t="shared" si="853"/>
        <v>0</v>
      </c>
    </row>
    <row r="1146" spans="1:28" ht="63" outlineLevel="5">
      <c r="A1146" s="2" t="s">
        <v>229</v>
      </c>
      <c r="B1146" s="23" t="s">
        <v>285</v>
      </c>
      <c r="C1146" s="23" t="s">
        <v>291</v>
      </c>
      <c r="D1146" s="23" t="s">
        <v>228</v>
      </c>
      <c r="E1146" s="23" t="s">
        <v>230</v>
      </c>
      <c r="F1146" s="23">
        <v>25023002</v>
      </c>
      <c r="G1146" s="24">
        <f>SUM(I1146:K1146)-H1146</f>
        <v>31710</v>
      </c>
      <c r="H1146" s="24"/>
      <c r="I1146" s="35">
        <v>31710</v>
      </c>
      <c r="J1146" s="8">
        <f>SUM(Q1146)</f>
        <v>0</v>
      </c>
      <c r="K1146" s="9">
        <f>SUM(S1146+U1146+W1146+Y1146+AA1146)</f>
        <v>0</v>
      </c>
      <c r="L1146" s="28">
        <f>SUM(N1146:P1146)-M1146</f>
        <v>31710</v>
      </c>
      <c r="M1146" s="37"/>
      <c r="N1146" s="36">
        <v>31710</v>
      </c>
      <c r="O1146" s="8">
        <f>SUM(R1146)</f>
        <v>0</v>
      </c>
      <c r="P1146" s="9">
        <f>SUM(T1146+V1146+X1146+Z1146+AB1146)</f>
        <v>0</v>
      </c>
      <c r="Q1146" s="9"/>
      <c r="R1146" s="9"/>
      <c r="S1146" s="9"/>
      <c r="T1146" s="9"/>
      <c r="U1146" s="9"/>
      <c r="V1146" s="9"/>
      <c r="W1146" s="9"/>
      <c r="X1146" s="9"/>
      <c r="Y1146" s="9"/>
      <c r="Z1146" s="9"/>
      <c r="AA1146" s="9"/>
      <c r="AB1146" s="9"/>
    </row>
    <row r="1147" spans="1:28" s="7" customFormat="1" ht="63" outlineLevel="2">
      <c r="A1147" s="6" t="s">
        <v>292</v>
      </c>
      <c r="B1147" s="48" t="s">
        <v>285</v>
      </c>
      <c r="C1147" s="48" t="s">
        <v>293</v>
      </c>
      <c r="D1147" s="48" t="s">
        <v>2</v>
      </c>
      <c r="E1147" s="48" t="s">
        <v>2</v>
      </c>
      <c r="F1147" s="48"/>
      <c r="G1147" s="49">
        <f>SUM(G1148+G1151)</f>
        <v>656397</v>
      </c>
      <c r="H1147" s="49">
        <f>SUM(H1148+H1151)</f>
        <v>0</v>
      </c>
      <c r="I1147" s="50">
        <f>SUM(I1148+I1151)</f>
        <v>656397</v>
      </c>
      <c r="J1147" s="50">
        <f t="shared" ref="J1147:AB1147" si="854">SUM(J1148+J1151)</f>
        <v>0</v>
      </c>
      <c r="K1147" s="50">
        <f t="shared" si="854"/>
        <v>0</v>
      </c>
      <c r="L1147" s="50">
        <f t="shared" si="854"/>
        <v>656397</v>
      </c>
      <c r="M1147" s="50">
        <f t="shared" si="854"/>
        <v>0</v>
      </c>
      <c r="N1147" s="50">
        <f t="shared" si="854"/>
        <v>656397</v>
      </c>
      <c r="O1147" s="51">
        <f t="shared" si="854"/>
        <v>0</v>
      </c>
      <c r="P1147" s="51">
        <f t="shared" si="854"/>
        <v>0</v>
      </c>
      <c r="Q1147" s="51">
        <f t="shared" si="854"/>
        <v>0</v>
      </c>
      <c r="R1147" s="51">
        <f t="shared" si="854"/>
        <v>0</v>
      </c>
      <c r="S1147" s="51">
        <f t="shared" si="854"/>
        <v>0</v>
      </c>
      <c r="T1147" s="51">
        <f t="shared" si="854"/>
        <v>0</v>
      </c>
      <c r="U1147" s="51">
        <f t="shared" si="854"/>
        <v>0</v>
      </c>
      <c r="V1147" s="51">
        <f t="shared" si="854"/>
        <v>0</v>
      </c>
      <c r="W1147" s="51">
        <f t="shared" si="854"/>
        <v>0</v>
      </c>
      <c r="X1147" s="51">
        <f t="shared" si="854"/>
        <v>0</v>
      </c>
      <c r="Y1147" s="51">
        <f t="shared" si="854"/>
        <v>0</v>
      </c>
      <c r="Z1147" s="51">
        <f t="shared" si="854"/>
        <v>0</v>
      </c>
      <c r="AA1147" s="51">
        <f t="shared" si="854"/>
        <v>0</v>
      </c>
      <c r="AB1147" s="51">
        <f t="shared" si="854"/>
        <v>0</v>
      </c>
    </row>
    <row r="1148" spans="1:28" ht="47.25" outlineLevel="3">
      <c r="A1148" s="2" t="s">
        <v>25</v>
      </c>
      <c r="B1148" s="23" t="s">
        <v>285</v>
      </c>
      <c r="C1148" s="23" t="s">
        <v>293</v>
      </c>
      <c r="D1148" s="23" t="s">
        <v>26</v>
      </c>
      <c r="E1148" s="23" t="s">
        <v>2</v>
      </c>
      <c r="F1148" s="23"/>
      <c r="G1148" s="24">
        <f t="shared" ref="G1148:I1149" si="855">SUM(G1149)</f>
        <v>294903</v>
      </c>
      <c r="H1148" s="24">
        <f t="shared" si="855"/>
        <v>0</v>
      </c>
      <c r="I1148" s="35">
        <f t="shared" si="855"/>
        <v>294903</v>
      </c>
      <c r="J1148" s="35">
        <f t="shared" ref="J1148:S1149" si="856">SUM(J1149)</f>
        <v>0</v>
      </c>
      <c r="K1148" s="35">
        <f t="shared" si="856"/>
        <v>0</v>
      </c>
      <c r="L1148" s="35">
        <f t="shared" si="856"/>
        <v>294903</v>
      </c>
      <c r="M1148" s="35">
        <f t="shared" si="856"/>
        <v>0</v>
      </c>
      <c r="N1148" s="35">
        <f t="shared" si="856"/>
        <v>294903</v>
      </c>
      <c r="O1148" s="28">
        <f t="shared" si="856"/>
        <v>0</v>
      </c>
      <c r="P1148" s="28">
        <f t="shared" si="856"/>
        <v>0</v>
      </c>
      <c r="Q1148" s="28">
        <f t="shared" si="856"/>
        <v>0</v>
      </c>
      <c r="R1148" s="28">
        <f t="shared" si="856"/>
        <v>0</v>
      </c>
      <c r="S1148" s="28">
        <f t="shared" si="856"/>
        <v>0</v>
      </c>
      <c r="T1148" s="28">
        <f t="shared" ref="T1148:AB1149" si="857">SUM(T1149)</f>
        <v>0</v>
      </c>
      <c r="U1148" s="28">
        <f t="shared" si="857"/>
        <v>0</v>
      </c>
      <c r="V1148" s="28">
        <f t="shared" si="857"/>
        <v>0</v>
      </c>
      <c r="W1148" s="28">
        <f t="shared" si="857"/>
        <v>0</v>
      </c>
      <c r="X1148" s="28">
        <f t="shared" si="857"/>
        <v>0</v>
      </c>
      <c r="Y1148" s="28">
        <f t="shared" si="857"/>
        <v>0</v>
      </c>
      <c r="Z1148" s="28">
        <f t="shared" si="857"/>
        <v>0</v>
      </c>
      <c r="AA1148" s="28">
        <f t="shared" si="857"/>
        <v>0</v>
      </c>
      <c r="AB1148" s="28">
        <f t="shared" si="857"/>
        <v>0</v>
      </c>
    </row>
    <row r="1149" spans="1:28" ht="31.5" outlineLevel="4">
      <c r="A1149" s="2" t="s">
        <v>27</v>
      </c>
      <c r="B1149" s="23" t="s">
        <v>285</v>
      </c>
      <c r="C1149" s="23" t="s">
        <v>293</v>
      </c>
      <c r="D1149" s="23" t="s">
        <v>28</v>
      </c>
      <c r="E1149" s="23" t="s">
        <v>2</v>
      </c>
      <c r="F1149" s="23"/>
      <c r="G1149" s="24">
        <f t="shared" si="855"/>
        <v>294903</v>
      </c>
      <c r="H1149" s="24">
        <f t="shared" si="855"/>
        <v>0</v>
      </c>
      <c r="I1149" s="35">
        <f t="shared" si="855"/>
        <v>294903</v>
      </c>
      <c r="J1149" s="35">
        <f t="shared" si="856"/>
        <v>0</v>
      </c>
      <c r="K1149" s="35">
        <f t="shared" si="856"/>
        <v>0</v>
      </c>
      <c r="L1149" s="35">
        <f t="shared" si="856"/>
        <v>294903</v>
      </c>
      <c r="M1149" s="35">
        <f t="shared" si="856"/>
        <v>0</v>
      </c>
      <c r="N1149" s="35">
        <f t="shared" si="856"/>
        <v>294903</v>
      </c>
      <c r="O1149" s="28">
        <f t="shared" si="856"/>
        <v>0</v>
      </c>
      <c r="P1149" s="28">
        <f t="shared" si="856"/>
        <v>0</v>
      </c>
      <c r="Q1149" s="28">
        <f t="shared" si="856"/>
        <v>0</v>
      </c>
      <c r="R1149" s="28">
        <f t="shared" si="856"/>
        <v>0</v>
      </c>
      <c r="S1149" s="28">
        <f t="shared" si="856"/>
        <v>0</v>
      </c>
      <c r="T1149" s="28">
        <f t="shared" si="857"/>
        <v>0</v>
      </c>
      <c r="U1149" s="28">
        <f t="shared" si="857"/>
        <v>0</v>
      </c>
      <c r="V1149" s="28">
        <f t="shared" si="857"/>
        <v>0</v>
      </c>
      <c r="W1149" s="28">
        <f t="shared" si="857"/>
        <v>0</v>
      </c>
      <c r="X1149" s="28">
        <f t="shared" si="857"/>
        <v>0</v>
      </c>
      <c r="Y1149" s="28">
        <f t="shared" si="857"/>
        <v>0</v>
      </c>
      <c r="Z1149" s="28">
        <f t="shared" si="857"/>
        <v>0</v>
      </c>
      <c r="AA1149" s="28">
        <f t="shared" si="857"/>
        <v>0</v>
      </c>
      <c r="AB1149" s="28">
        <f t="shared" si="857"/>
        <v>0</v>
      </c>
    </row>
    <row r="1150" spans="1:28" ht="31.5" outlineLevel="5">
      <c r="A1150" s="2" t="s">
        <v>195</v>
      </c>
      <c r="B1150" s="23" t="s">
        <v>285</v>
      </c>
      <c r="C1150" s="23" t="s">
        <v>293</v>
      </c>
      <c r="D1150" s="23" t="s">
        <v>28</v>
      </c>
      <c r="E1150" s="23" t="s">
        <v>196</v>
      </c>
      <c r="F1150" s="23">
        <v>25023007</v>
      </c>
      <c r="G1150" s="24">
        <f>SUM(I1150:K1150)-H1150</f>
        <v>294903</v>
      </c>
      <c r="H1150" s="24"/>
      <c r="I1150" s="35">
        <v>294903</v>
      </c>
      <c r="J1150" s="8">
        <f>SUM(Q1150)</f>
        <v>0</v>
      </c>
      <c r="K1150" s="9">
        <f>SUM(S1150+U1150+W1150+Y1150+AA1150)</f>
        <v>0</v>
      </c>
      <c r="L1150" s="28">
        <f>SUM(N1150:P1150)-M1150</f>
        <v>294903</v>
      </c>
      <c r="M1150" s="37"/>
      <c r="N1150" s="36">
        <v>294903</v>
      </c>
      <c r="O1150" s="8">
        <f>SUM(R1150)</f>
        <v>0</v>
      </c>
      <c r="P1150" s="9">
        <f>SUM(T1150+V1150+X1150+Z1150+AB1150)</f>
        <v>0</v>
      </c>
      <c r="Q1150" s="9"/>
      <c r="R1150" s="9"/>
      <c r="S1150" s="9"/>
      <c r="T1150" s="9"/>
      <c r="U1150" s="9"/>
      <c r="V1150" s="9"/>
      <c r="W1150" s="9"/>
      <c r="X1150" s="9"/>
      <c r="Y1150" s="9"/>
      <c r="Z1150" s="9"/>
      <c r="AA1150" s="9"/>
      <c r="AB1150" s="9"/>
    </row>
    <row r="1151" spans="1:28" ht="63" outlineLevel="3">
      <c r="A1151" s="2" t="s">
        <v>225</v>
      </c>
      <c r="B1151" s="23" t="s">
        <v>285</v>
      </c>
      <c r="C1151" s="23" t="s">
        <v>293</v>
      </c>
      <c r="D1151" s="23" t="s">
        <v>226</v>
      </c>
      <c r="E1151" s="23" t="s">
        <v>2</v>
      </c>
      <c r="F1151" s="23"/>
      <c r="G1151" s="24">
        <f t="shared" ref="G1151:I1152" si="858">SUM(G1152)</f>
        <v>361494</v>
      </c>
      <c r="H1151" s="24">
        <f t="shared" si="858"/>
        <v>0</v>
      </c>
      <c r="I1151" s="35">
        <f t="shared" si="858"/>
        <v>361494</v>
      </c>
      <c r="J1151" s="35">
        <f t="shared" ref="J1151:S1152" si="859">SUM(J1152)</f>
        <v>0</v>
      </c>
      <c r="K1151" s="35">
        <f t="shared" si="859"/>
        <v>0</v>
      </c>
      <c r="L1151" s="35">
        <f t="shared" si="859"/>
        <v>361494</v>
      </c>
      <c r="M1151" s="35">
        <f t="shared" si="859"/>
        <v>0</v>
      </c>
      <c r="N1151" s="35">
        <f t="shared" si="859"/>
        <v>361494</v>
      </c>
      <c r="O1151" s="28">
        <f t="shared" si="859"/>
        <v>0</v>
      </c>
      <c r="P1151" s="28">
        <f t="shared" si="859"/>
        <v>0</v>
      </c>
      <c r="Q1151" s="28">
        <f t="shared" si="859"/>
        <v>0</v>
      </c>
      <c r="R1151" s="28">
        <f t="shared" si="859"/>
        <v>0</v>
      </c>
      <c r="S1151" s="28">
        <f t="shared" si="859"/>
        <v>0</v>
      </c>
      <c r="T1151" s="28">
        <f t="shared" ref="T1151:AB1152" si="860">SUM(T1152)</f>
        <v>0</v>
      </c>
      <c r="U1151" s="28">
        <f t="shared" si="860"/>
        <v>0</v>
      </c>
      <c r="V1151" s="28">
        <f t="shared" si="860"/>
        <v>0</v>
      </c>
      <c r="W1151" s="28">
        <f t="shared" si="860"/>
        <v>0</v>
      </c>
      <c r="X1151" s="28">
        <f t="shared" si="860"/>
        <v>0</v>
      </c>
      <c r="Y1151" s="28">
        <f t="shared" si="860"/>
        <v>0</v>
      </c>
      <c r="Z1151" s="28">
        <f t="shared" si="860"/>
        <v>0</v>
      </c>
      <c r="AA1151" s="28">
        <f t="shared" si="860"/>
        <v>0</v>
      </c>
      <c r="AB1151" s="28">
        <f t="shared" si="860"/>
        <v>0</v>
      </c>
    </row>
    <row r="1152" spans="1:28" ht="31.5" outlineLevel="4">
      <c r="A1152" s="2" t="s">
        <v>227</v>
      </c>
      <c r="B1152" s="23" t="s">
        <v>285</v>
      </c>
      <c r="C1152" s="23" t="s">
        <v>293</v>
      </c>
      <c r="D1152" s="23" t="s">
        <v>228</v>
      </c>
      <c r="E1152" s="23" t="s">
        <v>2</v>
      </c>
      <c r="F1152" s="23"/>
      <c r="G1152" s="24">
        <f t="shared" si="858"/>
        <v>361494</v>
      </c>
      <c r="H1152" s="24">
        <f t="shared" si="858"/>
        <v>0</v>
      </c>
      <c r="I1152" s="35">
        <f t="shared" si="858"/>
        <v>361494</v>
      </c>
      <c r="J1152" s="35">
        <f t="shared" si="859"/>
        <v>0</v>
      </c>
      <c r="K1152" s="35">
        <f t="shared" si="859"/>
        <v>0</v>
      </c>
      <c r="L1152" s="35">
        <f t="shared" si="859"/>
        <v>361494</v>
      </c>
      <c r="M1152" s="35">
        <f t="shared" si="859"/>
        <v>0</v>
      </c>
      <c r="N1152" s="35">
        <f t="shared" si="859"/>
        <v>361494</v>
      </c>
      <c r="O1152" s="28">
        <f t="shared" si="859"/>
        <v>0</v>
      </c>
      <c r="P1152" s="28">
        <f t="shared" si="859"/>
        <v>0</v>
      </c>
      <c r="Q1152" s="28">
        <f t="shared" si="859"/>
        <v>0</v>
      </c>
      <c r="R1152" s="28">
        <f t="shared" si="859"/>
        <v>0</v>
      </c>
      <c r="S1152" s="28">
        <f t="shared" si="859"/>
        <v>0</v>
      </c>
      <c r="T1152" s="28">
        <f t="shared" si="860"/>
        <v>0</v>
      </c>
      <c r="U1152" s="28">
        <f t="shared" si="860"/>
        <v>0</v>
      </c>
      <c r="V1152" s="28">
        <f t="shared" si="860"/>
        <v>0</v>
      </c>
      <c r="W1152" s="28">
        <f t="shared" si="860"/>
        <v>0</v>
      </c>
      <c r="X1152" s="28">
        <f t="shared" si="860"/>
        <v>0</v>
      </c>
      <c r="Y1152" s="28">
        <f t="shared" si="860"/>
        <v>0</v>
      </c>
      <c r="Z1152" s="28">
        <f t="shared" si="860"/>
        <v>0</v>
      </c>
      <c r="AA1152" s="28">
        <f t="shared" si="860"/>
        <v>0</v>
      </c>
      <c r="AB1152" s="28">
        <f t="shared" si="860"/>
        <v>0</v>
      </c>
    </row>
    <row r="1153" spans="1:28" ht="63" outlineLevel="5">
      <c r="A1153" s="2" t="s">
        <v>229</v>
      </c>
      <c r="B1153" s="23" t="s">
        <v>285</v>
      </c>
      <c r="C1153" s="23" t="s">
        <v>293</v>
      </c>
      <c r="D1153" s="23" t="s">
        <v>228</v>
      </c>
      <c r="E1153" s="23" t="s">
        <v>230</v>
      </c>
      <c r="F1153" s="23"/>
      <c r="G1153" s="24">
        <f>SUM(I1153:K1153)-H1153</f>
        <v>361494</v>
      </c>
      <c r="H1153" s="24"/>
      <c r="I1153" s="35">
        <v>361494</v>
      </c>
      <c r="J1153" s="8">
        <f>SUM(Q1153)</f>
        <v>0</v>
      </c>
      <c r="K1153" s="9">
        <f>SUM(S1153+U1153+W1153+Y1153+AA1153)</f>
        <v>0</v>
      </c>
      <c r="L1153" s="28">
        <f>SUM(N1153:P1153)-M1153</f>
        <v>361494</v>
      </c>
      <c r="M1153" s="37"/>
      <c r="N1153" s="36">
        <v>361494</v>
      </c>
      <c r="O1153" s="8">
        <f>SUM(R1153)</f>
        <v>0</v>
      </c>
      <c r="P1153" s="9">
        <f>SUM(T1153+V1153+X1153+Z1153+AB1153)</f>
        <v>0</v>
      </c>
      <c r="Q1153" s="9"/>
      <c r="R1153" s="9"/>
      <c r="S1153" s="9"/>
      <c r="T1153" s="9"/>
      <c r="U1153" s="9"/>
      <c r="V1153" s="9"/>
      <c r="W1153" s="9"/>
      <c r="X1153" s="9"/>
      <c r="Y1153" s="9"/>
      <c r="Z1153" s="9"/>
      <c r="AA1153" s="9"/>
      <c r="AB1153" s="9"/>
    </row>
    <row r="1154" spans="1:28" s="7" customFormat="1" ht="63" outlineLevel="2">
      <c r="A1154" s="6" t="s">
        <v>294</v>
      </c>
      <c r="B1154" s="48" t="s">
        <v>285</v>
      </c>
      <c r="C1154" s="48" t="s">
        <v>295</v>
      </c>
      <c r="D1154" s="48" t="s">
        <v>2</v>
      </c>
      <c r="E1154" s="48" t="s">
        <v>2</v>
      </c>
      <c r="F1154" s="48"/>
      <c r="G1154" s="49">
        <f t="shared" ref="G1154:I1155" si="861">SUM(G1155)</f>
        <v>26290.3</v>
      </c>
      <c r="H1154" s="49">
        <f t="shared" si="861"/>
        <v>0</v>
      </c>
      <c r="I1154" s="50">
        <f t="shared" si="861"/>
        <v>26290.3</v>
      </c>
      <c r="J1154" s="50">
        <f t="shared" ref="J1154:AB1155" si="862">SUM(J1155)</f>
        <v>0</v>
      </c>
      <c r="K1154" s="50">
        <f t="shared" si="862"/>
        <v>0</v>
      </c>
      <c r="L1154" s="50">
        <f t="shared" si="862"/>
        <v>26290.3</v>
      </c>
      <c r="M1154" s="50">
        <f t="shared" si="862"/>
        <v>0</v>
      </c>
      <c r="N1154" s="50">
        <f t="shared" si="862"/>
        <v>26290.3</v>
      </c>
      <c r="O1154" s="51">
        <f t="shared" si="862"/>
        <v>0</v>
      </c>
      <c r="P1154" s="51">
        <f t="shared" si="862"/>
        <v>0</v>
      </c>
      <c r="Q1154" s="51">
        <f t="shared" si="862"/>
        <v>0</v>
      </c>
      <c r="R1154" s="51">
        <f t="shared" si="862"/>
        <v>0</v>
      </c>
      <c r="S1154" s="51">
        <f t="shared" si="862"/>
        <v>0</v>
      </c>
      <c r="T1154" s="51">
        <f t="shared" si="862"/>
        <v>0</v>
      </c>
      <c r="U1154" s="51">
        <f t="shared" si="862"/>
        <v>0</v>
      </c>
      <c r="V1154" s="51">
        <f t="shared" si="862"/>
        <v>0</v>
      </c>
      <c r="W1154" s="51">
        <f t="shared" si="862"/>
        <v>0</v>
      </c>
      <c r="X1154" s="51">
        <f t="shared" si="862"/>
        <v>0</v>
      </c>
      <c r="Y1154" s="51">
        <f t="shared" si="862"/>
        <v>0</v>
      </c>
      <c r="Z1154" s="51">
        <f t="shared" si="862"/>
        <v>0</v>
      </c>
      <c r="AA1154" s="51">
        <f t="shared" si="862"/>
        <v>0</v>
      </c>
      <c r="AB1154" s="51">
        <f t="shared" si="862"/>
        <v>0</v>
      </c>
    </row>
    <row r="1155" spans="1:28" ht="47.25" outlineLevel="3">
      <c r="A1155" s="2" t="s">
        <v>25</v>
      </c>
      <c r="B1155" s="23" t="s">
        <v>285</v>
      </c>
      <c r="C1155" s="23" t="s">
        <v>295</v>
      </c>
      <c r="D1155" s="23" t="s">
        <v>26</v>
      </c>
      <c r="E1155" s="23" t="s">
        <v>2</v>
      </c>
      <c r="F1155" s="23"/>
      <c r="G1155" s="24">
        <f t="shared" si="861"/>
        <v>26290.3</v>
      </c>
      <c r="H1155" s="24">
        <f t="shared" si="861"/>
        <v>0</v>
      </c>
      <c r="I1155" s="35">
        <f t="shared" si="861"/>
        <v>26290.3</v>
      </c>
      <c r="J1155" s="35">
        <f t="shared" si="862"/>
        <v>0</v>
      </c>
      <c r="K1155" s="35">
        <f t="shared" si="862"/>
        <v>0</v>
      </c>
      <c r="L1155" s="35">
        <f t="shared" si="862"/>
        <v>26290.3</v>
      </c>
      <c r="M1155" s="35">
        <f t="shared" si="862"/>
        <v>0</v>
      </c>
      <c r="N1155" s="35">
        <f t="shared" si="862"/>
        <v>26290.3</v>
      </c>
      <c r="O1155" s="28">
        <f t="shared" si="862"/>
        <v>0</v>
      </c>
      <c r="P1155" s="28">
        <f t="shared" si="862"/>
        <v>0</v>
      </c>
      <c r="Q1155" s="28">
        <f t="shared" si="862"/>
        <v>0</v>
      </c>
      <c r="R1155" s="28">
        <f t="shared" si="862"/>
        <v>0</v>
      </c>
      <c r="S1155" s="28">
        <f t="shared" si="862"/>
        <v>0</v>
      </c>
      <c r="T1155" s="28">
        <f t="shared" si="862"/>
        <v>0</v>
      </c>
      <c r="U1155" s="28">
        <f t="shared" si="862"/>
        <v>0</v>
      </c>
      <c r="V1155" s="28">
        <f t="shared" si="862"/>
        <v>0</v>
      </c>
      <c r="W1155" s="28">
        <f t="shared" si="862"/>
        <v>0</v>
      </c>
      <c r="X1155" s="28">
        <f t="shared" si="862"/>
        <v>0</v>
      </c>
      <c r="Y1155" s="28">
        <f t="shared" si="862"/>
        <v>0</v>
      </c>
      <c r="Z1155" s="28">
        <f t="shared" si="862"/>
        <v>0</v>
      </c>
      <c r="AA1155" s="28">
        <f t="shared" si="862"/>
        <v>0</v>
      </c>
      <c r="AB1155" s="28">
        <f t="shared" si="862"/>
        <v>0</v>
      </c>
    </row>
    <row r="1156" spans="1:28" ht="31.5" outlineLevel="4">
      <c r="A1156" s="2" t="s">
        <v>27</v>
      </c>
      <c r="B1156" s="23" t="s">
        <v>285</v>
      </c>
      <c r="C1156" s="23" t="s">
        <v>295</v>
      </c>
      <c r="D1156" s="23" t="s">
        <v>28</v>
      </c>
      <c r="E1156" s="23" t="s">
        <v>2</v>
      </c>
      <c r="F1156" s="23"/>
      <c r="G1156" s="24">
        <f>SUM(G1157:G1158)</f>
        <v>26290.3</v>
      </c>
      <c r="H1156" s="24">
        <f t="shared" ref="H1156:AB1156" si="863">SUM(H1157:H1158)</f>
        <v>0</v>
      </c>
      <c r="I1156" s="24">
        <f t="shared" si="863"/>
        <v>26290.3</v>
      </c>
      <c r="J1156" s="24">
        <f t="shared" si="863"/>
        <v>0</v>
      </c>
      <c r="K1156" s="24">
        <f t="shared" si="863"/>
        <v>0</v>
      </c>
      <c r="L1156" s="24">
        <f t="shared" si="863"/>
        <v>26290.3</v>
      </c>
      <c r="M1156" s="24">
        <f t="shared" si="863"/>
        <v>0</v>
      </c>
      <c r="N1156" s="24">
        <f t="shared" si="863"/>
        <v>26290.3</v>
      </c>
      <c r="O1156" s="24">
        <f t="shared" si="863"/>
        <v>0</v>
      </c>
      <c r="P1156" s="24">
        <f t="shared" si="863"/>
        <v>0</v>
      </c>
      <c r="Q1156" s="24">
        <f t="shared" si="863"/>
        <v>0</v>
      </c>
      <c r="R1156" s="24">
        <f t="shared" si="863"/>
        <v>0</v>
      </c>
      <c r="S1156" s="24">
        <f t="shared" si="863"/>
        <v>0</v>
      </c>
      <c r="T1156" s="24">
        <f t="shared" si="863"/>
        <v>0</v>
      </c>
      <c r="U1156" s="24">
        <f t="shared" si="863"/>
        <v>0</v>
      </c>
      <c r="V1156" s="24">
        <f t="shared" si="863"/>
        <v>0</v>
      </c>
      <c r="W1156" s="24">
        <f t="shared" si="863"/>
        <v>0</v>
      </c>
      <c r="X1156" s="24">
        <f t="shared" si="863"/>
        <v>0</v>
      </c>
      <c r="Y1156" s="24">
        <f t="shared" si="863"/>
        <v>0</v>
      </c>
      <c r="Z1156" s="24">
        <f t="shared" si="863"/>
        <v>0</v>
      </c>
      <c r="AA1156" s="24">
        <f t="shared" si="863"/>
        <v>0</v>
      </c>
      <c r="AB1156" s="24">
        <f t="shared" si="863"/>
        <v>0</v>
      </c>
    </row>
    <row r="1157" spans="1:28" ht="31.5" outlineLevel="5">
      <c r="A1157" s="2" t="s">
        <v>195</v>
      </c>
      <c r="B1157" s="23" t="s">
        <v>285</v>
      </c>
      <c r="C1157" s="23" t="s">
        <v>295</v>
      </c>
      <c r="D1157" s="23" t="s">
        <v>28</v>
      </c>
      <c r="E1157" s="23" t="s">
        <v>196</v>
      </c>
      <c r="F1157" s="23"/>
      <c r="G1157" s="24">
        <f>SUM(I1157:K1157)-H1157</f>
        <v>290.3</v>
      </c>
      <c r="H1157" s="24"/>
      <c r="I1157" s="35">
        <v>290.3</v>
      </c>
      <c r="J1157" s="8">
        <f>SUM(Q1157)</f>
        <v>0</v>
      </c>
      <c r="K1157" s="9">
        <f>SUM(S1157+U1157+W1157+Y1157+AA1157)</f>
        <v>0</v>
      </c>
      <c r="L1157" s="28">
        <f>SUM(N1157:P1157)-M1157</f>
        <v>290.3</v>
      </c>
      <c r="M1157" s="37"/>
      <c r="N1157" s="36">
        <v>290.3</v>
      </c>
      <c r="O1157" s="8">
        <f>SUM(R1157)</f>
        <v>0</v>
      </c>
      <c r="P1157" s="9">
        <f>SUM(T1157+V1157+X1157+Z1157+AB1157)</f>
        <v>0</v>
      </c>
      <c r="Q1157" s="9"/>
      <c r="R1157" s="9"/>
      <c r="S1157" s="9"/>
      <c r="T1157" s="9"/>
      <c r="U1157" s="9"/>
      <c r="V1157" s="9"/>
      <c r="W1157" s="9"/>
      <c r="X1157" s="9"/>
      <c r="Y1157" s="9"/>
      <c r="Z1157" s="9"/>
      <c r="AA1157" s="9"/>
      <c r="AB1157" s="9"/>
    </row>
    <row r="1158" spans="1:28" ht="31.5" outlineLevel="5">
      <c r="A1158" s="2" t="s">
        <v>995</v>
      </c>
      <c r="B1158" s="23" t="s">
        <v>285</v>
      </c>
      <c r="C1158" s="23" t="s">
        <v>295</v>
      </c>
      <c r="D1158" s="23" t="s">
        <v>28</v>
      </c>
      <c r="E1158" s="23">
        <v>346</v>
      </c>
      <c r="F1158" s="23"/>
      <c r="G1158" s="24">
        <f>SUM(I1158:K1158)-H1158</f>
        <v>26000</v>
      </c>
      <c r="H1158" s="24"/>
      <c r="I1158" s="35">
        <v>26000</v>
      </c>
      <c r="J1158" s="8">
        <f>SUM(Q1158)</f>
        <v>0</v>
      </c>
      <c r="K1158" s="9">
        <f>SUM(S1158+U1158+W1158+Y1158+AA1158)</f>
        <v>0</v>
      </c>
      <c r="L1158" s="28">
        <f>SUM(N1158:P1158)-M1158</f>
        <v>26000</v>
      </c>
      <c r="M1158" s="37"/>
      <c r="N1158" s="36">
        <v>26000</v>
      </c>
      <c r="O1158" s="8">
        <f>SUM(R1158)</f>
        <v>0</v>
      </c>
      <c r="P1158" s="9">
        <f>SUM(T1158+V1158+X1158+Z1158+AB1158)</f>
        <v>0</v>
      </c>
      <c r="Q1158" s="9"/>
      <c r="R1158" s="9"/>
      <c r="S1158" s="9"/>
      <c r="T1158" s="9"/>
      <c r="U1158" s="9"/>
      <c r="V1158" s="9"/>
      <c r="W1158" s="9"/>
      <c r="X1158" s="9"/>
      <c r="Y1158" s="9"/>
      <c r="Z1158" s="9"/>
      <c r="AA1158" s="9"/>
      <c r="AB1158" s="9"/>
    </row>
    <row r="1159" spans="1:28" s="7" customFormat="1" ht="47.25" outlineLevel="2">
      <c r="A1159" s="6" t="s">
        <v>296</v>
      </c>
      <c r="B1159" s="48" t="s">
        <v>285</v>
      </c>
      <c r="C1159" s="48" t="s">
        <v>297</v>
      </c>
      <c r="D1159" s="48" t="s">
        <v>2</v>
      </c>
      <c r="E1159" s="48" t="s">
        <v>2</v>
      </c>
      <c r="F1159" s="48"/>
      <c r="G1159" s="49">
        <f t="shared" ref="G1159:I1161" si="864">SUM(G1160)</f>
        <v>18000</v>
      </c>
      <c r="H1159" s="49">
        <f t="shared" si="864"/>
        <v>0</v>
      </c>
      <c r="I1159" s="50">
        <f t="shared" si="864"/>
        <v>18000</v>
      </c>
      <c r="J1159" s="50">
        <f t="shared" ref="J1159:AB1161" si="865">SUM(J1160)</f>
        <v>0</v>
      </c>
      <c r="K1159" s="50">
        <f t="shared" si="865"/>
        <v>0</v>
      </c>
      <c r="L1159" s="50">
        <f t="shared" si="865"/>
        <v>18000</v>
      </c>
      <c r="M1159" s="50">
        <f t="shared" si="865"/>
        <v>0</v>
      </c>
      <c r="N1159" s="50">
        <f t="shared" si="865"/>
        <v>18000</v>
      </c>
      <c r="O1159" s="51">
        <f t="shared" si="865"/>
        <v>0</v>
      </c>
      <c r="P1159" s="51">
        <f t="shared" si="865"/>
        <v>0</v>
      </c>
      <c r="Q1159" s="51">
        <f t="shared" si="865"/>
        <v>0</v>
      </c>
      <c r="R1159" s="51">
        <f t="shared" si="865"/>
        <v>0</v>
      </c>
      <c r="S1159" s="51">
        <f t="shared" si="865"/>
        <v>0</v>
      </c>
      <c r="T1159" s="51">
        <f t="shared" si="865"/>
        <v>0</v>
      </c>
      <c r="U1159" s="51">
        <f t="shared" si="865"/>
        <v>0</v>
      </c>
      <c r="V1159" s="51">
        <f t="shared" si="865"/>
        <v>0</v>
      </c>
      <c r="W1159" s="51">
        <f t="shared" si="865"/>
        <v>0</v>
      </c>
      <c r="X1159" s="51">
        <f t="shared" si="865"/>
        <v>0</v>
      </c>
      <c r="Y1159" s="51">
        <f t="shared" si="865"/>
        <v>0</v>
      </c>
      <c r="Z1159" s="51">
        <f t="shared" si="865"/>
        <v>0</v>
      </c>
      <c r="AA1159" s="51">
        <f t="shared" si="865"/>
        <v>0</v>
      </c>
      <c r="AB1159" s="51">
        <f t="shared" si="865"/>
        <v>0</v>
      </c>
    </row>
    <row r="1160" spans="1:28" ht="31.5" outlineLevel="3">
      <c r="A1160" s="2" t="s">
        <v>298</v>
      </c>
      <c r="B1160" s="23" t="s">
        <v>285</v>
      </c>
      <c r="C1160" s="23" t="s">
        <v>297</v>
      </c>
      <c r="D1160" s="23" t="s">
        <v>299</v>
      </c>
      <c r="E1160" s="23" t="s">
        <v>2</v>
      </c>
      <c r="F1160" s="23"/>
      <c r="G1160" s="24">
        <f t="shared" si="864"/>
        <v>18000</v>
      </c>
      <c r="H1160" s="24">
        <f t="shared" si="864"/>
        <v>0</v>
      </c>
      <c r="I1160" s="35">
        <f t="shared" si="864"/>
        <v>18000</v>
      </c>
      <c r="J1160" s="35">
        <f t="shared" si="865"/>
        <v>0</v>
      </c>
      <c r="K1160" s="35">
        <f t="shared" si="865"/>
        <v>0</v>
      </c>
      <c r="L1160" s="35">
        <f t="shared" si="865"/>
        <v>18000</v>
      </c>
      <c r="M1160" s="35">
        <f t="shared" si="865"/>
        <v>0</v>
      </c>
      <c r="N1160" s="35">
        <f t="shared" si="865"/>
        <v>18000</v>
      </c>
      <c r="O1160" s="28">
        <f t="shared" si="865"/>
        <v>0</v>
      </c>
      <c r="P1160" s="28">
        <f t="shared" si="865"/>
        <v>0</v>
      </c>
      <c r="Q1160" s="28">
        <f t="shared" si="865"/>
        <v>0</v>
      </c>
      <c r="R1160" s="28">
        <f t="shared" si="865"/>
        <v>0</v>
      </c>
      <c r="S1160" s="28">
        <f t="shared" si="865"/>
        <v>0</v>
      </c>
      <c r="T1160" s="28">
        <f t="shared" si="865"/>
        <v>0</v>
      </c>
      <c r="U1160" s="28">
        <f t="shared" si="865"/>
        <v>0</v>
      </c>
      <c r="V1160" s="28">
        <f t="shared" si="865"/>
        <v>0</v>
      </c>
      <c r="W1160" s="28">
        <f t="shared" si="865"/>
        <v>0</v>
      </c>
      <c r="X1160" s="28">
        <f t="shared" si="865"/>
        <v>0</v>
      </c>
      <c r="Y1160" s="28">
        <f t="shared" si="865"/>
        <v>0</v>
      </c>
      <c r="Z1160" s="28">
        <f t="shared" si="865"/>
        <v>0</v>
      </c>
      <c r="AA1160" s="28">
        <f t="shared" si="865"/>
        <v>0</v>
      </c>
      <c r="AB1160" s="28">
        <f t="shared" si="865"/>
        <v>0</v>
      </c>
    </row>
    <row r="1161" spans="1:28" outlineLevel="4">
      <c r="A1161" s="2" t="s">
        <v>300</v>
      </c>
      <c r="B1161" s="23" t="s">
        <v>285</v>
      </c>
      <c r="C1161" s="23" t="s">
        <v>297</v>
      </c>
      <c r="D1161" s="23" t="s">
        <v>301</v>
      </c>
      <c r="E1161" s="23" t="s">
        <v>2</v>
      </c>
      <c r="F1161" s="23"/>
      <c r="G1161" s="24">
        <f t="shared" si="864"/>
        <v>18000</v>
      </c>
      <c r="H1161" s="24">
        <f t="shared" si="864"/>
        <v>0</v>
      </c>
      <c r="I1161" s="35">
        <f t="shared" si="864"/>
        <v>18000</v>
      </c>
      <c r="J1161" s="35">
        <f t="shared" si="865"/>
        <v>0</v>
      </c>
      <c r="K1161" s="35">
        <f t="shared" si="865"/>
        <v>0</v>
      </c>
      <c r="L1161" s="35">
        <f t="shared" si="865"/>
        <v>18000</v>
      </c>
      <c r="M1161" s="35">
        <f t="shared" si="865"/>
        <v>0</v>
      </c>
      <c r="N1161" s="35">
        <f t="shared" si="865"/>
        <v>18000</v>
      </c>
      <c r="O1161" s="28">
        <f t="shared" si="865"/>
        <v>0</v>
      </c>
      <c r="P1161" s="28">
        <f t="shared" si="865"/>
        <v>0</v>
      </c>
      <c r="Q1161" s="28">
        <f t="shared" si="865"/>
        <v>0</v>
      </c>
      <c r="R1161" s="28">
        <f t="shared" si="865"/>
        <v>0</v>
      </c>
      <c r="S1161" s="28">
        <f t="shared" si="865"/>
        <v>0</v>
      </c>
      <c r="T1161" s="28">
        <f t="shared" si="865"/>
        <v>0</v>
      </c>
      <c r="U1161" s="28">
        <f t="shared" si="865"/>
        <v>0</v>
      </c>
      <c r="V1161" s="28">
        <f t="shared" si="865"/>
        <v>0</v>
      </c>
      <c r="W1161" s="28">
        <f t="shared" si="865"/>
        <v>0</v>
      </c>
      <c r="X1161" s="28">
        <f t="shared" si="865"/>
        <v>0</v>
      </c>
      <c r="Y1161" s="28">
        <f t="shared" si="865"/>
        <v>0</v>
      </c>
      <c r="Z1161" s="28">
        <f t="shared" si="865"/>
        <v>0</v>
      </c>
      <c r="AA1161" s="28">
        <f t="shared" si="865"/>
        <v>0</v>
      </c>
      <c r="AB1161" s="28">
        <f t="shared" si="865"/>
        <v>0</v>
      </c>
    </row>
    <row r="1162" spans="1:28" ht="31.5" outlineLevel="5">
      <c r="A1162" s="2" t="s">
        <v>302</v>
      </c>
      <c r="B1162" s="23" t="s">
        <v>285</v>
      </c>
      <c r="C1162" s="23" t="s">
        <v>297</v>
      </c>
      <c r="D1162" s="23" t="s">
        <v>301</v>
      </c>
      <c r="E1162" s="23" t="s">
        <v>303</v>
      </c>
      <c r="F1162" s="23"/>
      <c r="G1162" s="24">
        <f>SUM(I1162:K1162)-H1162</f>
        <v>18000</v>
      </c>
      <c r="H1162" s="24"/>
      <c r="I1162" s="35">
        <v>18000</v>
      </c>
      <c r="J1162" s="8">
        <f>SUM(Q1162)</f>
        <v>0</v>
      </c>
      <c r="K1162" s="9">
        <f>SUM(S1162+U1162+W1162+Y1162+AA1162)</f>
        <v>0</v>
      </c>
      <c r="L1162" s="28">
        <f>SUM(N1162:P1162)-M1162</f>
        <v>18000</v>
      </c>
      <c r="M1162" s="37"/>
      <c r="N1162" s="36">
        <v>18000</v>
      </c>
      <c r="O1162" s="8">
        <f>SUM(R1162)</f>
        <v>0</v>
      </c>
      <c r="P1162" s="9">
        <f>SUM(T1162+V1162+X1162+Z1162+AB1162)</f>
        <v>0</v>
      </c>
      <c r="Q1162" s="9"/>
      <c r="R1162" s="9"/>
      <c r="S1162" s="9"/>
      <c r="T1162" s="9"/>
      <c r="U1162" s="9"/>
      <c r="V1162" s="9"/>
      <c r="W1162" s="9"/>
      <c r="X1162" s="9"/>
      <c r="Y1162" s="9"/>
      <c r="Z1162" s="9"/>
      <c r="AA1162" s="9"/>
      <c r="AB1162" s="9"/>
    </row>
    <row r="1163" spans="1:28" s="7" customFormat="1" ht="31.5" outlineLevel="2">
      <c r="A1163" s="6" t="s">
        <v>214</v>
      </c>
      <c r="B1163" s="48" t="s">
        <v>285</v>
      </c>
      <c r="C1163" s="48" t="s">
        <v>215</v>
      </c>
      <c r="D1163" s="48" t="s">
        <v>2</v>
      </c>
      <c r="E1163" s="48" t="s">
        <v>2</v>
      </c>
      <c r="F1163" s="48"/>
      <c r="G1163" s="49">
        <f t="shared" ref="G1163:I1165" si="866">SUM(G1164)</f>
        <v>130000</v>
      </c>
      <c r="H1163" s="49">
        <f t="shared" si="866"/>
        <v>0</v>
      </c>
      <c r="I1163" s="50">
        <f t="shared" si="866"/>
        <v>130000</v>
      </c>
      <c r="J1163" s="50">
        <f t="shared" ref="J1163:AB1165" si="867">SUM(J1164)</f>
        <v>0</v>
      </c>
      <c r="K1163" s="50">
        <f t="shared" si="867"/>
        <v>0</v>
      </c>
      <c r="L1163" s="50">
        <f t="shared" si="867"/>
        <v>130000</v>
      </c>
      <c r="M1163" s="50">
        <f t="shared" si="867"/>
        <v>0</v>
      </c>
      <c r="N1163" s="50">
        <f t="shared" si="867"/>
        <v>130000</v>
      </c>
      <c r="O1163" s="51">
        <f t="shared" si="867"/>
        <v>0</v>
      </c>
      <c r="P1163" s="51">
        <f t="shared" si="867"/>
        <v>0</v>
      </c>
      <c r="Q1163" s="51">
        <f t="shared" si="867"/>
        <v>0</v>
      </c>
      <c r="R1163" s="51">
        <f t="shared" si="867"/>
        <v>0</v>
      </c>
      <c r="S1163" s="51">
        <f t="shared" si="867"/>
        <v>0</v>
      </c>
      <c r="T1163" s="51">
        <f t="shared" si="867"/>
        <v>0</v>
      </c>
      <c r="U1163" s="51">
        <f t="shared" si="867"/>
        <v>0</v>
      </c>
      <c r="V1163" s="51">
        <f t="shared" si="867"/>
        <v>0</v>
      </c>
      <c r="W1163" s="51">
        <f t="shared" si="867"/>
        <v>0</v>
      </c>
      <c r="X1163" s="51">
        <f t="shared" si="867"/>
        <v>0</v>
      </c>
      <c r="Y1163" s="51">
        <f t="shared" si="867"/>
        <v>0</v>
      </c>
      <c r="Z1163" s="51">
        <f t="shared" si="867"/>
        <v>0</v>
      </c>
      <c r="AA1163" s="51">
        <f t="shared" si="867"/>
        <v>0</v>
      </c>
      <c r="AB1163" s="51">
        <f t="shared" si="867"/>
        <v>0</v>
      </c>
    </row>
    <row r="1164" spans="1:28" ht="47.25" outlineLevel="3">
      <c r="A1164" s="2" t="s">
        <v>25</v>
      </c>
      <c r="B1164" s="23" t="s">
        <v>285</v>
      </c>
      <c r="C1164" s="23" t="s">
        <v>215</v>
      </c>
      <c r="D1164" s="23" t="s">
        <v>26</v>
      </c>
      <c r="E1164" s="23" t="s">
        <v>2</v>
      </c>
      <c r="F1164" s="23"/>
      <c r="G1164" s="24">
        <f t="shared" si="866"/>
        <v>130000</v>
      </c>
      <c r="H1164" s="24">
        <f t="shared" si="866"/>
        <v>0</v>
      </c>
      <c r="I1164" s="35">
        <f t="shared" si="866"/>
        <v>130000</v>
      </c>
      <c r="J1164" s="35">
        <f t="shared" si="867"/>
        <v>0</v>
      </c>
      <c r="K1164" s="35">
        <f t="shared" si="867"/>
        <v>0</v>
      </c>
      <c r="L1164" s="35">
        <f t="shared" si="867"/>
        <v>130000</v>
      </c>
      <c r="M1164" s="35">
        <f t="shared" si="867"/>
        <v>0</v>
      </c>
      <c r="N1164" s="35">
        <f t="shared" si="867"/>
        <v>130000</v>
      </c>
      <c r="O1164" s="28">
        <f t="shared" si="867"/>
        <v>0</v>
      </c>
      <c r="P1164" s="28">
        <f t="shared" si="867"/>
        <v>0</v>
      </c>
      <c r="Q1164" s="28">
        <f t="shared" si="867"/>
        <v>0</v>
      </c>
      <c r="R1164" s="28">
        <f t="shared" si="867"/>
        <v>0</v>
      </c>
      <c r="S1164" s="28">
        <f t="shared" si="867"/>
        <v>0</v>
      </c>
      <c r="T1164" s="28">
        <f t="shared" si="867"/>
        <v>0</v>
      </c>
      <c r="U1164" s="28">
        <f t="shared" si="867"/>
        <v>0</v>
      </c>
      <c r="V1164" s="28">
        <f t="shared" si="867"/>
        <v>0</v>
      </c>
      <c r="W1164" s="28">
        <f t="shared" si="867"/>
        <v>0</v>
      </c>
      <c r="X1164" s="28">
        <f t="shared" si="867"/>
        <v>0</v>
      </c>
      <c r="Y1164" s="28">
        <f t="shared" si="867"/>
        <v>0</v>
      </c>
      <c r="Z1164" s="28">
        <f t="shared" si="867"/>
        <v>0</v>
      </c>
      <c r="AA1164" s="28">
        <f t="shared" si="867"/>
        <v>0</v>
      </c>
      <c r="AB1164" s="28">
        <f t="shared" si="867"/>
        <v>0</v>
      </c>
    </row>
    <row r="1165" spans="1:28" ht="31.5" outlineLevel="4">
      <c r="A1165" s="2" t="s">
        <v>27</v>
      </c>
      <c r="B1165" s="23" t="s">
        <v>285</v>
      </c>
      <c r="C1165" s="23" t="s">
        <v>215</v>
      </c>
      <c r="D1165" s="23" t="s">
        <v>28</v>
      </c>
      <c r="E1165" s="23" t="s">
        <v>2</v>
      </c>
      <c r="F1165" s="23"/>
      <c r="G1165" s="24">
        <f t="shared" si="866"/>
        <v>130000</v>
      </c>
      <c r="H1165" s="24">
        <f t="shared" si="866"/>
        <v>0</v>
      </c>
      <c r="I1165" s="35">
        <f t="shared" si="866"/>
        <v>130000</v>
      </c>
      <c r="J1165" s="35">
        <f t="shared" si="867"/>
        <v>0</v>
      </c>
      <c r="K1165" s="35">
        <f t="shared" si="867"/>
        <v>0</v>
      </c>
      <c r="L1165" s="35">
        <f t="shared" si="867"/>
        <v>130000</v>
      </c>
      <c r="M1165" s="35">
        <f t="shared" si="867"/>
        <v>0</v>
      </c>
      <c r="N1165" s="35">
        <f t="shared" si="867"/>
        <v>130000</v>
      </c>
      <c r="O1165" s="28">
        <f t="shared" si="867"/>
        <v>0</v>
      </c>
      <c r="P1165" s="28">
        <f t="shared" si="867"/>
        <v>0</v>
      </c>
      <c r="Q1165" s="28">
        <f t="shared" si="867"/>
        <v>0</v>
      </c>
      <c r="R1165" s="28">
        <f t="shared" si="867"/>
        <v>0</v>
      </c>
      <c r="S1165" s="28">
        <f t="shared" si="867"/>
        <v>0</v>
      </c>
      <c r="T1165" s="28">
        <f t="shared" si="867"/>
        <v>0</v>
      </c>
      <c r="U1165" s="28">
        <f t="shared" si="867"/>
        <v>0</v>
      </c>
      <c r="V1165" s="28">
        <f t="shared" si="867"/>
        <v>0</v>
      </c>
      <c r="W1165" s="28">
        <f t="shared" si="867"/>
        <v>0</v>
      </c>
      <c r="X1165" s="28">
        <f t="shared" si="867"/>
        <v>0</v>
      </c>
      <c r="Y1165" s="28">
        <f t="shared" si="867"/>
        <v>0</v>
      </c>
      <c r="Z1165" s="28">
        <f t="shared" si="867"/>
        <v>0</v>
      </c>
      <c r="AA1165" s="28">
        <f t="shared" si="867"/>
        <v>0</v>
      </c>
      <c r="AB1165" s="28">
        <f t="shared" si="867"/>
        <v>0</v>
      </c>
    </row>
    <row r="1166" spans="1:28" outlineLevel="5">
      <c r="A1166" s="2" t="s">
        <v>155</v>
      </c>
      <c r="B1166" s="23" t="s">
        <v>285</v>
      </c>
      <c r="C1166" s="23" t="s">
        <v>215</v>
      </c>
      <c r="D1166" s="23" t="s">
        <v>28</v>
      </c>
      <c r="E1166" s="23" t="s">
        <v>156</v>
      </c>
      <c r="F1166" s="23"/>
      <c r="G1166" s="24">
        <f>SUM(I1166:K1166)-H1166</f>
        <v>130000</v>
      </c>
      <c r="H1166" s="24"/>
      <c r="I1166" s="35">
        <v>130000</v>
      </c>
      <c r="J1166" s="8">
        <f>SUM(Q1166)</f>
        <v>0</v>
      </c>
      <c r="K1166" s="9">
        <f>SUM(S1166+U1166+W1166+Y1166+AA1166)</f>
        <v>0</v>
      </c>
      <c r="L1166" s="28">
        <f>SUM(N1166:P1166)-M1166</f>
        <v>130000</v>
      </c>
      <c r="M1166" s="37"/>
      <c r="N1166" s="36">
        <v>130000</v>
      </c>
      <c r="O1166" s="8">
        <f>SUM(R1166)</f>
        <v>0</v>
      </c>
      <c r="P1166" s="9">
        <f>SUM(T1166+V1166+X1166+Z1166+AB1166)</f>
        <v>0</v>
      </c>
      <c r="Q1166" s="9"/>
      <c r="R1166" s="9"/>
      <c r="S1166" s="9"/>
      <c r="T1166" s="9"/>
      <c r="U1166" s="9"/>
      <c r="V1166" s="9"/>
      <c r="W1166" s="9"/>
      <c r="X1166" s="9"/>
      <c r="Y1166" s="9"/>
      <c r="Z1166" s="9"/>
      <c r="AA1166" s="9"/>
      <c r="AB1166" s="9"/>
    </row>
    <row r="1167" spans="1:28" s="7" customFormat="1" ht="78.75" outlineLevel="2">
      <c r="A1167" s="6" t="s">
        <v>304</v>
      </c>
      <c r="B1167" s="48" t="s">
        <v>285</v>
      </c>
      <c r="C1167" s="48" t="s">
        <v>305</v>
      </c>
      <c r="D1167" s="48" t="s">
        <v>2</v>
      </c>
      <c r="E1167" s="48" t="s">
        <v>2</v>
      </c>
      <c r="F1167" s="48"/>
      <c r="G1167" s="49">
        <f>SUM(G1168+G1171)</f>
        <v>34365</v>
      </c>
      <c r="H1167" s="49">
        <f t="shared" ref="H1167:AB1167" si="868">SUM(H1168+H1171)</f>
        <v>0</v>
      </c>
      <c r="I1167" s="49">
        <f t="shared" si="868"/>
        <v>34365</v>
      </c>
      <c r="J1167" s="49">
        <f t="shared" si="868"/>
        <v>0</v>
      </c>
      <c r="K1167" s="49">
        <f t="shared" si="868"/>
        <v>0</v>
      </c>
      <c r="L1167" s="49">
        <f t="shared" si="868"/>
        <v>34365</v>
      </c>
      <c r="M1167" s="49">
        <f t="shared" si="868"/>
        <v>0</v>
      </c>
      <c r="N1167" s="49">
        <f t="shared" si="868"/>
        <v>34365</v>
      </c>
      <c r="O1167" s="49">
        <f t="shared" si="868"/>
        <v>0</v>
      </c>
      <c r="P1167" s="49">
        <f t="shared" si="868"/>
        <v>0</v>
      </c>
      <c r="Q1167" s="49">
        <f t="shared" si="868"/>
        <v>0</v>
      </c>
      <c r="R1167" s="49">
        <f t="shared" si="868"/>
        <v>0</v>
      </c>
      <c r="S1167" s="49">
        <f t="shared" si="868"/>
        <v>0</v>
      </c>
      <c r="T1167" s="49">
        <f t="shared" si="868"/>
        <v>0</v>
      </c>
      <c r="U1167" s="49">
        <f t="shared" si="868"/>
        <v>0</v>
      </c>
      <c r="V1167" s="49">
        <f t="shared" si="868"/>
        <v>0</v>
      </c>
      <c r="W1167" s="49">
        <f t="shared" si="868"/>
        <v>0</v>
      </c>
      <c r="X1167" s="49">
        <f t="shared" si="868"/>
        <v>0</v>
      </c>
      <c r="Y1167" s="49">
        <f t="shared" si="868"/>
        <v>0</v>
      </c>
      <c r="Z1167" s="49">
        <f t="shared" si="868"/>
        <v>0</v>
      </c>
      <c r="AA1167" s="49">
        <f t="shared" si="868"/>
        <v>0</v>
      </c>
      <c r="AB1167" s="49">
        <f t="shared" si="868"/>
        <v>0</v>
      </c>
    </row>
    <row r="1168" spans="1:28" ht="47.25" outlineLevel="3">
      <c r="A1168" s="2" t="s">
        <v>25</v>
      </c>
      <c r="B1168" s="23" t="s">
        <v>285</v>
      </c>
      <c r="C1168" s="23" t="s">
        <v>305</v>
      </c>
      <c r="D1168" s="23" t="s">
        <v>26</v>
      </c>
      <c r="E1168" s="23" t="s">
        <v>2</v>
      </c>
      <c r="F1168" s="23"/>
      <c r="G1168" s="24">
        <f t="shared" ref="G1168:I1168" si="869">SUM(G1169)</f>
        <v>19365</v>
      </c>
      <c r="H1168" s="24">
        <f t="shared" si="869"/>
        <v>0</v>
      </c>
      <c r="I1168" s="35">
        <f t="shared" si="869"/>
        <v>19365</v>
      </c>
      <c r="J1168" s="35">
        <f t="shared" ref="J1168:S1168" si="870">SUM(J1169)</f>
        <v>0</v>
      </c>
      <c r="K1168" s="35">
        <f t="shared" si="870"/>
        <v>0</v>
      </c>
      <c r="L1168" s="35">
        <f t="shared" si="870"/>
        <v>19365</v>
      </c>
      <c r="M1168" s="35">
        <f t="shared" si="870"/>
        <v>0</v>
      </c>
      <c r="N1168" s="35">
        <f t="shared" si="870"/>
        <v>19365</v>
      </c>
      <c r="O1168" s="28">
        <f t="shared" si="870"/>
        <v>0</v>
      </c>
      <c r="P1168" s="28">
        <f t="shared" si="870"/>
        <v>0</v>
      </c>
      <c r="Q1168" s="28">
        <f t="shared" si="870"/>
        <v>0</v>
      </c>
      <c r="R1168" s="28">
        <f t="shared" si="870"/>
        <v>0</v>
      </c>
      <c r="S1168" s="28">
        <f t="shared" si="870"/>
        <v>0</v>
      </c>
      <c r="T1168" s="28">
        <f t="shared" ref="T1168:AB1168" si="871">SUM(T1169)</f>
        <v>0</v>
      </c>
      <c r="U1168" s="28">
        <f t="shared" si="871"/>
        <v>0</v>
      </c>
      <c r="V1168" s="28">
        <f t="shared" si="871"/>
        <v>0</v>
      </c>
      <c r="W1168" s="28">
        <f t="shared" si="871"/>
        <v>0</v>
      </c>
      <c r="X1168" s="28">
        <f t="shared" si="871"/>
        <v>0</v>
      </c>
      <c r="Y1168" s="28">
        <f t="shared" si="871"/>
        <v>0</v>
      </c>
      <c r="Z1168" s="28">
        <f t="shared" si="871"/>
        <v>0</v>
      </c>
      <c r="AA1168" s="28">
        <f t="shared" si="871"/>
        <v>0</v>
      </c>
      <c r="AB1168" s="28">
        <f t="shared" si="871"/>
        <v>0</v>
      </c>
    </row>
    <row r="1169" spans="1:28" ht="31.5" outlineLevel="4">
      <c r="A1169" s="2" t="s">
        <v>27</v>
      </c>
      <c r="B1169" s="23" t="s">
        <v>285</v>
      </c>
      <c r="C1169" s="23" t="s">
        <v>305</v>
      </c>
      <c r="D1169" s="23" t="s">
        <v>28</v>
      </c>
      <c r="E1169" s="23" t="s">
        <v>2</v>
      </c>
      <c r="F1169" s="23"/>
      <c r="G1169" s="24">
        <f t="shared" ref="G1169:AB1169" si="872">SUM(G1170:G1170)</f>
        <v>19365</v>
      </c>
      <c r="H1169" s="24">
        <f t="shared" si="872"/>
        <v>0</v>
      </c>
      <c r="I1169" s="35">
        <f t="shared" si="872"/>
        <v>19365</v>
      </c>
      <c r="J1169" s="35">
        <f t="shared" si="872"/>
        <v>0</v>
      </c>
      <c r="K1169" s="35">
        <f t="shared" si="872"/>
        <v>0</v>
      </c>
      <c r="L1169" s="35">
        <f t="shared" si="872"/>
        <v>19365</v>
      </c>
      <c r="M1169" s="35">
        <f t="shared" si="872"/>
        <v>0</v>
      </c>
      <c r="N1169" s="35">
        <f t="shared" si="872"/>
        <v>19365</v>
      </c>
      <c r="O1169" s="28">
        <f t="shared" si="872"/>
        <v>0</v>
      </c>
      <c r="P1169" s="28">
        <f t="shared" si="872"/>
        <v>0</v>
      </c>
      <c r="Q1169" s="28">
        <f t="shared" si="872"/>
        <v>0</v>
      </c>
      <c r="R1169" s="28">
        <f t="shared" si="872"/>
        <v>0</v>
      </c>
      <c r="S1169" s="28">
        <f t="shared" si="872"/>
        <v>0</v>
      </c>
      <c r="T1169" s="28">
        <f t="shared" si="872"/>
        <v>0</v>
      </c>
      <c r="U1169" s="28">
        <f t="shared" si="872"/>
        <v>0</v>
      </c>
      <c r="V1169" s="28">
        <f t="shared" si="872"/>
        <v>0</v>
      </c>
      <c r="W1169" s="28">
        <f t="shared" si="872"/>
        <v>0</v>
      </c>
      <c r="X1169" s="28">
        <f t="shared" si="872"/>
        <v>0</v>
      </c>
      <c r="Y1169" s="28">
        <f t="shared" si="872"/>
        <v>0</v>
      </c>
      <c r="Z1169" s="28">
        <f t="shared" si="872"/>
        <v>0</v>
      </c>
      <c r="AA1169" s="28">
        <f t="shared" si="872"/>
        <v>0</v>
      </c>
      <c r="AB1169" s="28">
        <f t="shared" si="872"/>
        <v>0</v>
      </c>
    </row>
    <row r="1170" spans="1:28" ht="47.25" outlineLevel="5">
      <c r="A1170" s="2" t="s">
        <v>103</v>
      </c>
      <c r="B1170" s="23" t="s">
        <v>285</v>
      </c>
      <c r="C1170" s="23" t="s">
        <v>305</v>
      </c>
      <c r="D1170" s="23" t="s">
        <v>28</v>
      </c>
      <c r="E1170" s="23" t="s">
        <v>104</v>
      </c>
      <c r="F1170" s="23"/>
      <c r="G1170" s="24">
        <f>SUM(I1170:K1170)-H1170</f>
        <v>19365</v>
      </c>
      <c r="H1170" s="24"/>
      <c r="I1170" s="35">
        <v>19365</v>
      </c>
      <c r="J1170" s="8">
        <f>SUM(Q1170)</f>
        <v>0</v>
      </c>
      <c r="K1170" s="9">
        <f>SUM(S1170+U1170+W1170+Y1170+AA1170)</f>
        <v>0</v>
      </c>
      <c r="L1170" s="28">
        <f>SUM(N1170:P1170)-M1170</f>
        <v>19365</v>
      </c>
      <c r="M1170" s="37"/>
      <c r="N1170" s="36">
        <v>19365</v>
      </c>
      <c r="O1170" s="8">
        <f>SUM(R1170)</f>
        <v>0</v>
      </c>
      <c r="P1170" s="9">
        <f>SUM(T1170+V1170+X1170+Z1170+AB1170)</f>
        <v>0</v>
      </c>
      <c r="Q1170" s="9"/>
      <c r="R1170" s="9"/>
      <c r="S1170" s="9"/>
      <c r="T1170" s="9"/>
      <c r="U1170" s="9"/>
      <c r="V1170" s="9"/>
      <c r="W1170" s="9"/>
      <c r="X1170" s="9"/>
      <c r="Y1170" s="9"/>
      <c r="Z1170" s="9"/>
      <c r="AA1170" s="9"/>
      <c r="AB1170" s="9"/>
    </row>
    <row r="1171" spans="1:28" ht="31.5" outlineLevel="5">
      <c r="A1171" s="2" t="s">
        <v>298</v>
      </c>
      <c r="B1171" s="23" t="s">
        <v>285</v>
      </c>
      <c r="C1171" s="23" t="s">
        <v>305</v>
      </c>
      <c r="D1171" s="23">
        <v>300</v>
      </c>
      <c r="E1171" s="23" t="s">
        <v>2</v>
      </c>
      <c r="F1171" s="23"/>
      <c r="G1171" s="24">
        <f>SUM(G1172)</f>
        <v>15000</v>
      </c>
      <c r="H1171" s="24">
        <f t="shared" ref="H1171:AB1172" si="873">SUM(H1172)</f>
        <v>0</v>
      </c>
      <c r="I1171" s="24">
        <f t="shared" si="873"/>
        <v>15000</v>
      </c>
      <c r="J1171" s="24">
        <f t="shared" si="873"/>
        <v>0</v>
      </c>
      <c r="K1171" s="24">
        <f t="shared" si="873"/>
        <v>0</v>
      </c>
      <c r="L1171" s="24">
        <f t="shared" si="873"/>
        <v>15000</v>
      </c>
      <c r="M1171" s="24">
        <f t="shared" si="873"/>
        <v>0</v>
      </c>
      <c r="N1171" s="24">
        <f t="shared" si="873"/>
        <v>15000</v>
      </c>
      <c r="O1171" s="24">
        <f t="shared" si="873"/>
        <v>0</v>
      </c>
      <c r="P1171" s="24">
        <f t="shared" si="873"/>
        <v>0</v>
      </c>
      <c r="Q1171" s="24">
        <f t="shared" si="873"/>
        <v>0</v>
      </c>
      <c r="R1171" s="24">
        <f t="shared" si="873"/>
        <v>0</v>
      </c>
      <c r="S1171" s="24">
        <f t="shared" si="873"/>
        <v>0</v>
      </c>
      <c r="T1171" s="24">
        <f t="shared" si="873"/>
        <v>0</v>
      </c>
      <c r="U1171" s="24">
        <f t="shared" si="873"/>
        <v>0</v>
      </c>
      <c r="V1171" s="24">
        <f t="shared" si="873"/>
        <v>0</v>
      </c>
      <c r="W1171" s="24">
        <f t="shared" si="873"/>
        <v>0</v>
      </c>
      <c r="X1171" s="24">
        <f t="shared" si="873"/>
        <v>0</v>
      </c>
      <c r="Y1171" s="24">
        <f t="shared" si="873"/>
        <v>0</v>
      </c>
      <c r="Z1171" s="24">
        <f t="shared" si="873"/>
        <v>0</v>
      </c>
      <c r="AA1171" s="24">
        <f t="shared" si="873"/>
        <v>0</v>
      </c>
      <c r="AB1171" s="24">
        <f t="shared" si="873"/>
        <v>0</v>
      </c>
    </row>
    <row r="1172" spans="1:28" outlineLevel="5">
      <c r="A1172" s="2" t="s">
        <v>538</v>
      </c>
      <c r="B1172" s="23" t="s">
        <v>285</v>
      </c>
      <c r="C1172" s="23" t="s">
        <v>305</v>
      </c>
      <c r="D1172" s="23">
        <v>350</v>
      </c>
      <c r="E1172" s="23" t="s">
        <v>2</v>
      </c>
      <c r="F1172" s="23"/>
      <c r="G1172" s="24">
        <f>SUM(G1173)</f>
        <v>15000</v>
      </c>
      <c r="H1172" s="24">
        <f t="shared" si="873"/>
        <v>0</v>
      </c>
      <c r="I1172" s="24">
        <f t="shared" si="873"/>
        <v>15000</v>
      </c>
      <c r="J1172" s="24">
        <f t="shared" si="873"/>
        <v>0</v>
      </c>
      <c r="K1172" s="24">
        <f t="shared" si="873"/>
        <v>0</v>
      </c>
      <c r="L1172" s="24">
        <f t="shared" si="873"/>
        <v>15000</v>
      </c>
      <c r="M1172" s="24">
        <f t="shared" si="873"/>
        <v>0</v>
      </c>
      <c r="N1172" s="24">
        <f t="shared" si="873"/>
        <v>15000</v>
      </c>
      <c r="O1172" s="24">
        <f t="shared" si="873"/>
        <v>0</v>
      </c>
      <c r="P1172" s="24">
        <f t="shared" si="873"/>
        <v>0</v>
      </c>
      <c r="Q1172" s="24">
        <f t="shared" si="873"/>
        <v>0</v>
      </c>
      <c r="R1172" s="24">
        <f t="shared" si="873"/>
        <v>0</v>
      </c>
      <c r="S1172" s="24">
        <f t="shared" si="873"/>
        <v>0</v>
      </c>
      <c r="T1172" s="24">
        <f t="shared" si="873"/>
        <v>0</v>
      </c>
      <c r="U1172" s="24">
        <f t="shared" si="873"/>
        <v>0</v>
      </c>
      <c r="V1172" s="24">
        <f t="shared" si="873"/>
        <v>0</v>
      </c>
      <c r="W1172" s="24">
        <f t="shared" si="873"/>
        <v>0</v>
      </c>
      <c r="X1172" s="24">
        <f t="shared" si="873"/>
        <v>0</v>
      </c>
      <c r="Y1172" s="24">
        <f t="shared" si="873"/>
        <v>0</v>
      </c>
      <c r="Z1172" s="24">
        <f t="shared" si="873"/>
        <v>0</v>
      </c>
      <c r="AA1172" s="24">
        <f t="shared" si="873"/>
        <v>0</v>
      </c>
      <c r="AB1172" s="24">
        <f t="shared" si="873"/>
        <v>0</v>
      </c>
    </row>
    <row r="1173" spans="1:28" ht="31.5" outlineLevel="5">
      <c r="A1173" s="2" t="s">
        <v>302</v>
      </c>
      <c r="B1173" s="23" t="s">
        <v>285</v>
      </c>
      <c r="C1173" s="23" t="s">
        <v>305</v>
      </c>
      <c r="D1173" s="23">
        <v>350</v>
      </c>
      <c r="E1173" s="23">
        <v>296</v>
      </c>
      <c r="F1173" s="23"/>
      <c r="G1173" s="24">
        <f>SUM(I1173:K1173)-H1173</f>
        <v>15000</v>
      </c>
      <c r="H1173" s="24"/>
      <c r="I1173" s="35">
        <v>15000</v>
      </c>
      <c r="J1173" s="8">
        <f>SUM(Q1173)</f>
        <v>0</v>
      </c>
      <c r="K1173" s="9">
        <f>SUM(S1173+U1173+W1173+Y1173+AA1173)</f>
        <v>0</v>
      </c>
      <c r="L1173" s="28">
        <f>SUM(N1173:P1173)-M1173</f>
        <v>15000</v>
      </c>
      <c r="M1173" s="37"/>
      <c r="N1173" s="36">
        <v>15000</v>
      </c>
      <c r="O1173" s="8">
        <f>SUM(R1173)</f>
        <v>0</v>
      </c>
      <c r="P1173" s="9">
        <f>SUM(T1173+V1173+X1173+Z1173+AB1173)</f>
        <v>0</v>
      </c>
      <c r="Q1173" s="9"/>
      <c r="R1173" s="9"/>
      <c r="S1173" s="9"/>
      <c r="T1173" s="9"/>
      <c r="U1173" s="9"/>
      <c r="V1173" s="9"/>
      <c r="W1173" s="9"/>
      <c r="X1173" s="9"/>
      <c r="Y1173" s="9"/>
      <c r="Z1173" s="9"/>
      <c r="AA1173" s="9"/>
      <c r="AB1173" s="9"/>
    </row>
    <row r="1174" spans="1:28" s="7" customFormat="1" ht="47.25" outlineLevel="2">
      <c r="A1174" s="6" t="s">
        <v>33</v>
      </c>
      <c r="B1174" s="48" t="s">
        <v>285</v>
      </c>
      <c r="C1174" s="48" t="s">
        <v>34</v>
      </c>
      <c r="D1174" s="48" t="s">
        <v>2</v>
      </c>
      <c r="E1174" s="48" t="s">
        <v>2</v>
      </c>
      <c r="F1174" s="48"/>
      <c r="G1174" s="49">
        <f>SUM(G1175)</f>
        <v>3408695.89</v>
      </c>
      <c r="H1174" s="49">
        <f>SUM(H1175)</f>
        <v>0</v>
      </c>
      <c r="I1174" s="50">
        <f>SUM(I1175)</f>
        <v>3408695.89</v>
      </c>
      <c r="J1174" s="50">
        <f t="shared" ref="J1174:AB1174" si="874">SUM(J1175)</f>
        <v>0</v>
      </c>
      <c r="K1174" s="50">
        <f t="shared" si="874"/>
        <v>0</v>
      </c>
      <c r="L1174" s="50">
        <f t="shared" si="874"/>
        <v>3408692.84</v>
      </c>
      <c r="M1174" s="50">
        <f t="shared" si="874"/>
        <v>0</v>
      </c>
      <c r="N1174" s="50">
        <f t="shared" si="874"/>
        <v>3408692.84</v>
      </c>
      <c r="O1174" s="51">
        <f t="shared" si="874"/>
        <v>0</v>
      </c>
      <c r="P1174" s="51">
        <f t="shared" si="874"/>
        <v>0</v>
      </c>
      <c r="Q1174" s="51">
        <f t="shared" si="874"/>
        <v>0</v>
      </c>
      <c r="R1174" s="51">
        <f t="shared" si="874"/>
        <v>0</v>
      </c>
      <c r="S1174" s="51">
        <f t="shared" si="874"/>
        <v>0</v>
      </c>
      <c r="T1174" s="51">
        <f t="shared" si="874"/>
        <v>0</v>
      </c>
      <c r="U1174" s="51">
        <f t="shared" si="874"/>
        <v>0</v>
      </c>
      <c r="V1174" s="51">
        <f t="shared" si="874"/>
        <v>0</v>
      </c>
      <c r="W1174" s="51">
        <f t="shared" si="874"/>
        <v>0</v>
      </c>
      <c r="X1174" s="51">
        <f t="shared" si="874"/>
        <v>0</v>
      </c>
      <c r="Y1174" s="51">
        <f t="shared" si="874"/>
        <v>0</v>
      </c>
      <c r="Z1174" s="51">
        <f t="shared" si="874"/>
        <v>0</v>
      </c>
      <c r="AA1174" s="51">
        <f t="shared" si="874"/>
        <v>0</v>
      </c>
      <c r="AB1174" s="51">
        <f t="shared" si="874"/>
        <v>0</v>
      </c>
    </row>
    <row r="1175" spans="1:28" ht="110.25" outlineLevel="3">
      <c r="A1175" s="2" t="s">
        <v>9</v>
      </c>
      <c r="B1175" s="23" t="s">
        <v>285</v>
      </c>
      <c r="C1175" s="23" t="s">
        <v>34</v>
      </c>
      <c r="D1175" s="23" t="s">
        <v>10</v>
      </c>
      <c r="E1175" s="23" t="s">
        <v>2</v>
      </c>
      <c r="F1175" s="23"/>
      <c r="G1175" s="24">
        <f t="shared" ref="G1175:AB1175" si="875">SUM(G1176+G1181)</f>
        <v>3408695.89</v>
      </c>
      <c r="H1175" s="24">
        <f t="shared" si="875"/>
        <v>0</v>
      </c>
      <c r="I1175" s="35">
        <f t="shared" si="875"/>
        <v>3408695.89</v>
      </c>
      <c r="J1175" s="35">
        <f t="shared" si="875"/>
        <v>0</v>
      </c>
      <c r="K1175" s="35">
        <f t="shared" si="875"/>
        <v>0</v>
      </c>
      <c r="L1175" s="35">
        <f t="shared" si="875"/>
        <v>3408692.84</v>
      </c>
      <c r="M1175" s="35">
        <f t="shared" si="875"/>
        <v>0</v>
      </c>
      <c r="N1175" s="35">
        <f t="shared" si="875"/>
        <v>3408692.84</v>
      </c>
      <c r="O1175" s="28">
        <f t="shared" si="875"/>
        <v>0</v>
      </c>
      <c r="P1175" s="28">
        <f t="shared" si="875"/>
        <v>0</v>
      </c>
      <c r="Q1175" s="28">
        <f t="shared" si="875"/>
        <v>0</v>
      </c>
      <c r="R1175" s="28">
        <f t="shared" si="875"/>
        <v>0</v>
      </c>
      <c r="S1175" s="28">
        <f t="shared" si="875"/>
        <v>0</v>
      </c>
      <c r="T1175" s="28">
        <f t="shared" si="875"/>
        <v>0</v>
      </c>
      <c r="U1175" s="28">
        <f t="shared" si="875"/>
        <v>0</v>
      </c>
      <c r="V1175" s="28">
        <f t="shared" si="875"/>
        <v>0</v>
      </c>
      <c r="W1175" s="28">
        <f t="shared" si="875"/>
        <v>0</v>
      </c>
      <c r="X1175" s="28">
        <f t="shared" si="875"/>
        <v>0</v>
      </c>
      <c r="Y1175" s="28">
        <f t="shared" si="875"/>
        <v>0</v>
      </c>
      <c r="Z1175" s="28">
        <f t="shared" si="875"/>
        <v>0</v>
      </c>
      <c r="AA1175" s="28">
        <f t="shared" si="875"/>
        <v>0</v>
      </c>
      <c r="AB1175" s="28">
        <f t="shared" si="875"/>
        <v>0</v>
      </c>
    </row>
    <row r="1176" spans="1:28" ht="47.25" outlineLevel="4">
      <c r="A1176" s="2" t="s">
        <v>11</v>
      </c>
      <c r="B1176" s="23" t="s">
        <v>285</v>
      </c>
      <c r="C1176" s="23" t="s">
        <v>34</v>
      </c>
      <c r="D1176" s="23" t="s">
        <v>12</v>
      </c>
      <c r="E1176" s="23" t="s">
        <v>2</v>
      </c>
      <c r="F1176" s="23"/>
      <c r="G1176" s="24">
        <f>SUM(G1177+G1179)</f>
        <v>2625219.79</v>
      </c>
      <c r="H1176" s="24">
        <f t="shared" ref="H1176:AB1176" si="876">SUM(H1177+H1179)</f>
        <v>0</v>
      </c>
      <c r="I1176" s="24">
        <f t="shared" si="876"/>
        <v>2625219.79</v>
      </c>
      <c r="J1176" s="24">
        <f t="shared" si="876"/>
        <v>0</v>
      </c>
      <c r="K1176" s="24">
        <f t="shared" si="876"/>
        <v>0</v>
      </c>
      <c r="L1176" s="24">
        <f t="shared" si="876"/>
        <v>2625219.7599999998</v>
      </c>
      <c r="M1176" s="24">
        <f t="shared" si="876"/>
        <v>0</v>
      </c>
      <c r="N1176" s="24">
        <f t="shared" si="876"/>
        <v>2625219.7599999998</v>
      </c>
      <c r="O1176" s="24">
        <f t="shared" si="876"/>
        <v>0</v>
      </c>
      <c r="P1176" s="24">
        <f t="shared" si="876"/>
        <v>0</v>
      </c>
      <c r="Q1176" s="24">
        <f t="shared" si="876"/>
        <v>0</v>
      </c>
      <c r="R1176" s="24">
        <f t="shared" si="876"/>
        <v>0</v>
      </c>
      <c r="S1176" s="24">
        <f t="shared" si="876"/>
        <v>0</v>
      </c>
      <c r="T1176" s="24">
        <f t="shared" si="876"/>
        <v>0</v>
      </c>
      <c r="U1176" s="24">
        <f t="shared" si="876"/>
        <v>0</v>
      </c>
      <c r="V1176" s="24">
        <f t="shared" si="876"/>
        <v>0</v>
      </c>
      <c r="W1176" s="24">
        <f t="shared" si="876"/>
        <v>0</v>
      </c>
      <c r="X1176" s="24">
        <f t="shared" si="876"/>
        <v>0</v>
      </c>
      <c r="Y1176" s="24">
        <f t="shared" si="876"/>
        <v>0</v>
      </c>
      <c r="Z1176" s="24">
        <f t="shared" si="876"/>
        <v>0</v>
      </c>
      <c r="AA1176" s="24">
        <f t="shared" si="876"/>
        <v>0</v>
      </c>
      <c r="AB1176" s="24">
        <f t="shared" si="876"/>
        <v>0</v>
      </c>
    </row>
    <row r="1177" spans="1:28" outlineLevel="5">
      <c r="A1177" s="2" t="s">
        <v>13</v>
      </c>
      <c r="B1177" s="23" t="s">
        <v>285</v>
      </c>
      <c r="C1177" s="23" t="s">
        <v>34</v>
      </c>
      <c r="D1177" s="23" t="s">
        <v>12</v>
      </c>
      <c r="E1177" s="23" t="s">
        <v>14</v>
      </c>
      <c r="F1177" s="23"/>
      <c r="G1177" s="24">
        <f>SUM(I1177:K1177)-H1177</f>
        <v>2609704.9300000002</v>
      </c>
      <c r="H1177" s="24"/>
      <c r="I1177" s="35">
        <v>2609704.9300000002</v>
      </c>
      <c r="J1177" s="8">
        <f>SUM(Q1177)</f>
        <v>0</v>
      </c>
      <c r="K1177" s="9">
        <f>SUM(S1177+U1177+W1177+Y1177+AA1177)</f>
        <v>0</v>
      </c>
      <c r="L1177" s="28">
        <f>SUM(N1177:P1177)-M1177</f>
        <v>2609704.9</v>
      </c>
      <c r="M1177" s="37"/>
      <c r="N1177" s="36">
        <v>2609704.9</v>
      </c>
      <c r="O1177" s="8">
        <f>SUM(R1177)</f>
        <v>0</v>
      </c>
      <c r="P1177" s="9">
        <f>SUM(T1177+V1177+X1177+Z1177+AB1177)</f>
        <v>0</v>
      </c>
      <c r="Q1177" s="9"/>
      <c r="R1177" s="9"/>
      <c r="S1177" s="9"/>
      <c r="T1177" s="9"/>
      <c r="U1177" s="9"/>
      <c r="V1177" s="9"/>
      <c r="W1177" s="9"/>
      <c r="X1177" s="9"/>
      <c r="Y1177" s="9"/>
      <c r="Z1177" s="9"/>
      <c r="AA1177" s="9"/>
      <c r="AB1177" s="9"/>
    </row>
    <row r="1178" spans="1:28" s="225" customFormat="1" ht="15.75" customHeight="1" outlineLevel="5">
      <c r="A1178" s="227" t="s">
        <v>802</v>
      </c>
      <c r="B1178" s="218"/>
      <c r="C1178" s="218"/>
      <c r="D1178" s="218"/>
      <c r="E1178" s="218" t="s">
        <v>14</v>
      </c>
      <c r="F1178" s="91"/>
      <c r="G1178" s="219">
        <f t="shared" ref="G1178" si="877">SUM(I1178:K1178)-H1178</f>
        <v>2609704.9300000002</v>
      </c>
      <c r="H1178" s="219"/>
      <c r="I1178" s="220">
        <v>2609704.9300000002</v>
      </c>
      <c r="J1178" s="221">
        <f t="shared" ref="J1178" si="878">SUM(Q1178)</f>
        <v>0</v>
      </c>
      <c r="K1178" s="222">
        <f t="shared" ref="K1178" si="879">SUM(S1178+U1178+W1178+Y1178+AA1178)</f>
        <v>0</v>
      </c>
      <c r="L1178" s="77">
        <f t="shared" ref="L1178" si="880">SUM(N1178:P1178)-M1178</f>
        <v>2609704.9</v>
      </c>
      <c r="M1178" s="224"/>
      <c r="N1178" s="223">
        <v>2609704.9</v>
      </c>
      <c r="O1178" s="221">
        <f t="shared" ref="O1178" si="881">SUM(R1178)</f>
        <v>0</v>
      </c>
      <c r="P1178" s="222">
        <f t="shared" ref="P1178" si="882">SUM(T1178+V1178+X1178+Z1178+AB1178)</f>
        <v>0</v>
      </c>
      <c r="Q1178" s="222"/>
      <c r="R1178" s="222"/>
      <c r="S1178" s="222"/>
      <c r="T1178" s="222"/>
      <c r="U1178" s="222"/>
      <c r="V1178" s="222"/>
      <c r="W1178" s="222"/>
      <c r="X1178" s="222"/>
      <c r="Y1178" s="222"/>
      <c r="Z1178" s="222"/>
      <c r="AA1178" s="222"/>
      <c r="AB1178" s="222"/>
    </row>
    <row r="1179" spans="1:28" ht="47.25" outlineLevel="5">
      <c r="A1179" s="2" t="s">
        <v>23</v>
      </c>
      <c r="B1179" s="23" t="s">
        <v>285</v>
      </c>
      <c r="C1179" s="23" t="s">
        <v>34</v>
      </c>
      <c r="D1179" s="23" t="s">
        <v>12</v>
      </c>
      <c r="E1179" s="23" t="s">
        <v>24</v>
      </c>
      <c r="F1179" s="23"/>
      <c r="G1179" s="24">
        <f>SUM(I1179:K1179)-H1179</f>
        <v>15514.86</v>
      </c>
      <c r="H1179" s="24"/>
      <c r="I1179" s="35">
        <v>15514.86</v>
      </c>
      <c r="J1179" s="8">
        <f>SUM(Q1179)</f>
        <v>0</v>
      </c>
      <c r="K1179" s="9">
        <f>SUM(S1179+U1179+W1179+Y1179+AA1179)</f>
        <v>0</v>
      </c>
      <c r="L1179" s="28">
        <f>SUM(N1179:P1179)-M1179</f>
        <v>15514.86</v>
      </c>
      <c r="M1179" s="37"/>
      <c r="N1179" s="35">
        <v>15514.86</v>
      </c>
      <c r="O1179" s="8">
        <f>SUM(R1179)</f>
        <v>0</v>
      </c>
      <c r="P1179" s="9">
        <f>SUM(T1179+V1179+X1179+Z1179+AB1179)</f>
        <v>0</v>
      </c>
      <c r="Q1179" s="9"/>
      <c r="R1179" s="9"/>
      <c r="S1179" s="9"/>
      <c r="T1179" s="9"/>
      <c r="U1179" s="9"/>
      <c r="V1179" s="9"/>
      <c r="W1179" s="9"/>
      <c r="X1179" s="9"/>
      <c r="Y1179" s="9"/>
      <c r="Z1179" s="9"/>
      <c r="AA1179" s="9"/>
      <c r="AB1179" s="9"/>
    </row>
    <row r="1180" spans="1:28" s="225" customFormat="1" ht="19.5" customHeight="1" outlineLevel="5">
      <c r="A1180" s="227" t="s">
        <v>802</v>
      </c>
      <c r="B1180" s="218"/>
      <c r="C1180" s="218"/>
      <c r="D1180" s="218"/>
      <c r="E1180" s="218" t="s">
        <v>24</v>
      </c>
      <c r="F1180" s="91"/>
      <c r="G1180" s="219">
        <f t="shared" ref="G1180" si="883">SUM(I1180:K1180)-H1180</f>
        <v>15514.86</v>
      </c>
      <c r="H1180" s="219"/>
      <c r="I1180" s="220">
        <v>15514.86</v>
      </c>
      <c r="J1180" s="221">
        <f t="shared" ref="J1180" si="884">SUM(Q1180)</f>
        <v>0</v>
      </c>
      <c r="K1180" s="222">
        <f t="shared" ref="K1180" si="885">SUM(S1180+U1180+W1180+Y1180+AA1180)</f>
        <v>0</v>
      </c>
      <c r="L1180" s="77">
        <f t="shared" ref="L1180" si="886">SUM(N1180:P1180)-M1180</f>
        <v>15514.86</v>
      </c>
      <c r="M1180" s="224"/>
      <c r="N1180" s="220">
        <v>15514.86</v>
      </c>
      <c r="O1180" s="221">
        <f t="shared" ref="O1180" si="887">SUM(R1180)</f>
        <v>0</v>
      </c>
      <c r="P1180" s="222">
        <f t="shared" ref="P1180" si="888">SUM(T1180+V1180+X1180+Z1180+AB1180)</f>
        <v>0</v>
      </c>
      <c r="Q1180" s="222"/>
      <c r="R1180" s="222"/>
      <c r="S1180" s="222"/>
      <c r="T1180" s="222"/>
      <c r="U1180" s="222"/>
      <c r="V1180" s="222"/>
      <c r="W1180" s="222"/>
      <c r="X1180" s="222"/>
      <c r="Y1180" s="222"/>
      <c r="Z1180" s="222"/>
      <c r="AA1180" s="222"/>
      <c r="AB1180" s="222"/>
    </row>
    <row r="1181" spans="1:28" ht="94.5" outlineLevel="4">
      <c r="A1181" s="2" t="s">
        <v>15</v>
      </c>
      <c r="B1181" s="23" t="s">
        <v>285</v>
      </c>
      <c r="C1181" s="23" t="s">
        <v>34</v>
      </c>
      <c r="D1181" s="23" t="s">
        <v>16</v>
      </c>
      <c r="E1181" s="23" t="s">
        <v>2</v>
      </c>
      <c r="F1181" s="23"/>
      <c r="G1181" s="24">
        <f>SUM(G1182)</f>
        <v>783476.1</v>
      </c>
      <c r="H1181" s="24">
        <f>SUM(H1182)</f>
        <v>0</v>
      </c>
      <c r="I1181" s="35">
        <f>SUM(I1182)</f>
        <v>783476.1</v>
      </c>
      <c r="J1181" s="35">
        <f t="shared" ref="J1181:AB1181" si="889">SUM(J1182)</f>
        <v>0</v>
      </c>
      <c r="K1181" s="35">
        <f t="shared" si="889"/>
        <v>0</v>
      </c>
      <c r="L1181" s="35">
        <f t="shared" si="889"/>
        <v>783473.08</v>
      </c>
      <c r="M1181" s="35">
        <f t="shared" si="889"/>
        <v>0</v>
      </c>
      <c r="N1181" s="35">
        <f t="shared" si="889"/>
        <v>783473.08</v>
      </c>
      <c r="O1181" s="28">
        <f t="shared" si="889"/>
        <v>0</v>
      </c>
      <c r="P1181" s="28">
        <f t="shared" si="889"/>
        <v>0</v>
      </c>
      <c r="Q1181" s="28">
        <f t="shared" si="889"/>
        <v>0</v>
      </c>
      <c r="R1181" s="28">
        <f t="shared" si="889"/>
        <v>0</v>
      </c>
      <c r="S1181" s="28">
        <f t="shared" si="889"/>
        <v>0</v>
      </c>
      <c r="T1181" s="28">
        <f t="shared" si="889"/>
        <v>0</v>
      </c>
      <c r="U1181" s="28">
        <f t="shared" si="889"/>
        <v>0</v>
      </c>
      <c r="V1181" s="28">
        <f t="shared" si="889"/>
        <v>0</v>
      </c>
      <c r="W1181" s="28">
        <f t="shared" si="889"/>
        <v>0</v>
      </c>
      <c r="X1181" s="28">
        <f t="shared" si="889"/>
        <v>0</v>
      </c>
      <c r="Y1181" s="28">
        <f t="shared" si="889"/>
        <v>0</v>
      </c>
      <c r="Z1181" s="28">
        <f t="shared" si="889"/>
        <v>0</v>
      </c>
      <c r="AA1181" s="28">
        <f t="shared" si="889"/>
        <v>0</v>
      </c>
      <c r="AB1181" s="28">
        <f t="shared" si="889"/>
        <v>0</v>
      </c>
    </row>
    <row r="1182" spans="1:28" ht="31.5" outlineLevel="5">
      <c r="A1182" s="2" t="s">
        <v>17</v>
      </c>
      <c r="B1182" s="23" t="s">
        <v>285</v>
      </c>
      <c r="C1182" s="23" t="s">
        <v>34</v>
      </c>
      <c r="D1182" s="23" t="s">
        <v>16</v>
      </c>
      <c r="E1182" s="23" t="s">
        <v>18</v>
      </c>
      <c r="F1182" s="23"/>
      <c r="G1182" s="24">
        <f>SUM(I1182:K1182)-H1182</f>
        <v>783476.1</v>
      </c>
      <c r="H1182" s="24"/>
      <c r="I1182" s="35">
        <v>783476.1</v>
      </c>
      <c r="J1182" s="8">
        <f>SUM(Q1182)</f>
        <v>0</v>
      </c>
      <c r="K1182" s="9">
        <f>SUM(S1182+U1182+W1182+Y1182+AA1182)</f>
        <v>0</v>
      </c>
      <c r="L1182" s="28">
        <f>SUM(N1182:P1182)-M1182</f>
        <v>783473.08</v>
      </c>
      <c r="M1182" s="37"/>
      <c r="N1182" s="36">
        <v>783473.08</v>
      </c>
      <c r="O1182" s="8">
        <f>SUM(R1182)</f>
        <v>0</v>
      </c>
      <c r="P1182" s="9">
        <f>SUM(T1182+V1182+X1182+Z1182+AB1182)</f>
        <v>0</v>
      </c>
      <c r="Q1182" s="9"/>
      <c r="R1182" s="9"/>
      <c r="S1182" s="9"/>
      <c r="T1182" s="9"/>
      <c r="U1182" s="9"/>
      <c r="V1182" s="9"/>
      <c r="W1182" s="9"/>
      <c r="X1182" s="9"/>
      <c r="Y1182" s="9"/>
      <c r="Z1182" s="9"/>
      <c r="AA1182" s="9"/>
      <c r="AB1182" s="9"/>
    </row>
    <row r="1183" spans="1:28" s="225" customFormat="1" ht="18.75" customHeight="1" outlineLevel="5">
      <c r="A1183" s="227" t="s">
        <v>802</v>
      </c>
      <c r="B1183" s="218"/>
      <c r="C1183" s="218"/>
      <c r="D1183" s="218"/>
      <c r="E1183" s="218" t="s">
        <v>18</v>
      </c>
      <c r="F1183" s="91"/>
      <c r="G1183" s="219">
        <f t="shared" ref="G1183" si="890">SUM(I1183:K1183)-H1183</f>
        <v>783476.1</v>
      </c>
      <c r="H1183" s="219"/>
      <c r="I1183" s="220">
        <v>783476.1</v>
      </c>
      <c r="J1183" s="221">
        <f t="shared" ref="J1183" si="891">SUM(Q1183)</f>
        <v>0</v>
      </c>
      <c r="K1183" s="222">
        <f t="shared" ref="K1183" si="892">SUM(S1183+U1183+W1183+Y1183+AA1183)</f>
        <v>0</v>
      </c>
      <c r="L1183" s="77">
        <f t="shared" ref="L1183" si="893">SUM(N1183:P1183)-M1183</f>
        <v>783473.08</v>
      </c>
      <c r="M1183" s="224"/>
      <c r="N1183" s="223">
        <v>783473.08</v>
      </c>
      <c r="O1183" s="221">
        <f t="shared" ref="O1183" si="894">SUM(R1183)</f>
        <v>0</v>
      </c>
      <c r="P1183" s="222">
        <f t="shared" ref="P1183" si="895">SUM(T1183+V1183+X1183+Z1183+AB1183)</f>
        <v>0</v>
      </c>
      <c r="Q1183" s="222"/>
      <c r="R1183" s="222"/>
      <c r="S1183" s="222"/>
      <c r="T1183" s="222"/>
      <c r="U1183" s="222"/>
      <c r="V1183" s="222"/>
      <c r="W1183" s="222"/>
      <c r="X1183" s="222"/>
      <c r="Y1183" s="222"/>
      <c r="Z1183" s="222"/>
      <c r="AA1183" s="222"/>
      <c r="AB1183" s="222"/>
    </row>
    <row r="1184" spans="1:28" s="7" customFormat="1" ht="47.25" outlineLevel="2">
      <c r="A1184" s="6" t="s">
        <v>306</v>
      </c>
      <c r="B1184" s="48" t="s">
        <v>285</v>
      </c>
      <c r="C1184" s="48" t="s">
        <v>307</v>
      </c>
      <c r="D1184" s="48" t="s">
        <v>2</v>
      </c>
      <c r="E1184" s="48" t="s">
        <v>2</v>
      </c>
      <c r="F1184" s="48"/>
      <c r="G1184" s="49">
        <f t="shared" ref="G1184:AB1184" si="896">SUM(G1185+G1191)</f>
        <v>9096494.5399999991</v>
      </c>
      <c r="H1184" s="49">
        <f t="shared" si="896"/>
        <v>0</v>
      </c>
      <c r="I1184" s="50">
        <f t="shared" si="896"/>
        <v>9096494.5399999991</v>
      </c>
      <c r="J1184" s="50">
        <f t="shared" si="896"/>
        <v>0</v>
      </c>
      <c r="K1184" s="50">
        <f t="shared" si="896"/>
        <v>0</v>
      </c>
      <c r="L1184" s="50">
        <f t="shared" si="896"/>
        <v>9079471.2200000007</v>
      </c>
      <c r="M1184" s="50">
        <f t="shared" si="896"/>
        <v>0</v>
      </c>
      <c r="N1184" s="50">
        <f t="shared" si="896"/>
        <v>9079471.2200000007</v>
      </c>
      <c r="O1184" s="51">
        <f t="shared" si="896"/>
        <v>0</v>
      </c>
      <c r="P1184" s="51">
        <f t="shared" si="896"/>
        <v>0</v>
      </c>
      <c r="Q1184" s="51">
        <f t="shared" si="896"/>
        <v>0</v>
      </c>
      <c r="R1184" s="51">
        <f t="shared" si="896"/>
        <v>0</v>
      </c>
      <c r="S1184" s="51">
        <f t="shared" si="896"/>
        <v>0</v>
      </c>
      <c r="T1184" s="51">
        <f t="shared" si="896"/>
        <v>0</v>
      </c>
      <c r="U1184" s="51">
        <f t="shared" si="896"/>
        <v>0</v>
      </c>
      <c r="V1184" s="51">
        <f t="shared" si="896"/>
        <v>0</v>
      </c>
      <c r="W1184" s="51">
        <f t="shared" si="896"/>
        <v>0</v>
      </c>
      <c r="X1184" s="51">
        <f t="shared" si="896"/>
        <v>0</v>
      </c>
      <c r="Y1184" s="51">
        <f t="shared" si="896"/>
        <v>0</v>
      </c>
      <c r="Z1184" s="51">
        <f t="shared" si="896"/>
        <v>0</v>
      </c>
      <c r="AA1184" s="51">
        <f t="shared" si="896"/>
        <v>0</v>
      </c>
      <c r="AB1184" s="51">
        <f t="shared" si="896"/>
        <v>0</v>
      </c>
    </row>
    <row r="1185" spans="1:28" ht="110.25" outlineLevel="3">
      <c r="A1185" s="2" t="s">
        <v>9</v>
      </c>
      <c r="B1185" s="23" t="s">
        <v>285</v>
      </c>
      <c r="C1185" s="23" t="s">
        <v>307</v>
      </c>
      <c r="D1185" s="23" t="s">
        <v>10</v>
      </c>
      <c r="E1185" s="23" t="s">
        <v>2</v>
      </c>
      <c r="F1185" s="23"/>
      <c r="G1185" s="24">
        <f>SUM(G1186+G1189)</f>
        <v>8077856.46</v>
      </c>
      <c r="H1185" s="24">
        <f t="shared" ref="H1185:AB1185" si="897">SUM(H1186+H1189)</f>
        <v>0</v>
      </c>
      <c r="I1185" s="24">
        <f t="shared" si="897"/>
        <v>8077856.46</v>
      </c>
      <c r="J1185" s="24">
        <f t="shared" si="897"/>
        <v>0</v>
      </c>
      <c r="K1185" s="24">
        <f t="shared" si="897"/>
        <v>0</v>
      </c>
      <c r="L1185" s="24">
        <f t="shared" si="897"/>
        <v>8077850.0200000005</v>
      </c>
      <c r="M1185" s="24">
        <f t="shared" si="897"/>
        <v>0</v>
      </c>
      <c r="N1185" s="24">
        <f t="shared" si="897"/>
        <v>8077850.0200000005</v>
      </c>
      <c r="O1185" s="24">
        <f t="shared" si="897"/>
        <v>0</v>
      </c>
      <c r="P1185" s="24">
        <f t="shared" si="897"/>
        <v>0</v>
      </c>
      <c r="Q1185" s="24">
        <f t="shared" si="897"/>
        <v>0</v>
      </c>
      <c r="R1185" s="24">
        <f t="shared" si="897"/>
        <v>0</v>
      </c>
      <c r="S1185" s="24">
        <f t="shared" si="897"/>
        <v>0</v>
      </c>
      <c r="T1185" s="24">
        <f t="shared" si="897"/>
        <v>0</v>
      </c>
      <c r="U1185" s="24">
        <f t="shared" si="897"/>
        <v>0</v>
      </c>
      <c r="V1185" s="24">
        <f t="shared" si="897"/>
        <v>0</v>
      </c>
      <c r="W1185" s="24">
        <f t="shared" si="897"/>
        <v>0</v>
      </c>
      <c r="X1185" s="24">
        <f t="shared" si="897"/>
        <v>0</v>
      </c>
      <c r="Y1185" s="24">
        <f t="shared" si="897"/>
        <v>0</v>
      </c>
      <c r="Z1185" s="24">
        <f t="shared" si="897"/>
        <v>0</v>
      </c>
      <c r="AA1185" s="24">
        <f t="shared" si="897"/>
        <v>0</v>
      </c>
      <c r="AB1185" s="24">
        <f t="shared" si="897"/>
        <v>0</v>
      </c>
    </row>
    <row r="1186" spans="1:28" ht="31.5" outlineLevel="4">
      <c r="A1186" s="2" t="s">
        <v>67</v>
      </c>
      <c r="B1186" s="23" t="s">
        <v>285</v>
      </c>
      <c r="C1186" s="23" t="s">
        <v>307</v>
      </c>
      <c r="D1186" s="23" t="s">
        <v>68</v>
      </c>
      <c r="E1186" s="23" t="s">
        <v>2</v>
      </c>
      <c r="F1186" s="23"/>
      <c r="G1186" s="24">
        <f>SUM(G1187:G1188)</f>
        <v>6222760.2400000002</v>
      </c>
      <c r="H1186" s="24">
        <f>SUM(H1187:H1188)</f>
        <v>0</v>
      </c>
      <c r="I1186" s="35">
        <f>SUM(I1187:I1188)</f>
        <v>6222760.2400000002</v>
      </c>
      <c r="J1186" s="35">
        <f t="shared" ref="J1186:AB1186" si="898">SUM(J1187:J1188)</f>
        <v>0</v>
      </c>
      <c r="K1186" s="35">
        <f t="shared" si="898"/>
        <v>0</v>
      </c>
      <c r="L1186" s="35">
        <f t="shared" si="898"/>
        <v>6222760.2400000002</v>
      </c>
      <c r="M1186" s="35">
        <f t="shared" si="898"/>
        <v>0</v>
      </c>
      <c r="N1186" s="35">
        <f t="shared" si="898"/>
        <v>6222760.2400000002</v>
      </c>
      <c r="O1186" s="28">
        <f t="shared" si="898"/>
        <v>0</v>
      </c>
      <c r="P1186" s="28">
        <f t="shared" si="898"/>
        <v>0</v>
      </c>
      <c r="Q1186" s="28">
        <f t="shared" si="898"/>
        <v>0</v>
      </c>
      <c r="R1186" s="28">
        <f t="shared" si="898"/>
        <v>0</v>
      </c>
      <c r="S1186" s="28">
        <f t="shared" si="898"/>
        <v>0</v>
      </c>
      <c r="T1186" s="28">
        <f t="shared" si="898"/>
        <v>0</v>
      </c>
      <c r="U1186" s="28">
        <f t="shared" si="898"/>
        <v>0</v>
      </c>
      <c r="V1186" s="28">
        <f t="shared" si="898"/>
        <v>0</v>
      </c>
      <c r="W1186" s="28">
        <f t="shared" si="898"/>
        <v>0</v>
      </c>
      <c r="X1186" s="28">
        <f t="shared" si="898"/>
        <v>0</v>
      </c>
      <c r="Y1186" s="28">
        <f t="shared" si="898"/>
        <v>0</v>
      </c>
      <c r="Z1186" s="28">
        <f t="shared" si="898"/>
        <v>0</v>
      </c>
      <c r="AA1186" s="28">
        <f t="shared" si="898"/>
        <v>0</v>
      </c>
      <c r="AB1186" s="28">
        <f t="shared" si="898"/>
        <v>0</v>
      </c>
    </row>
    <row r="1187" spans="1:28" outlineLevel="5">
      <c r="A1187" s="2" t="s">
        <v>13</v>
      </c>
      <c r="B1187" s="23" t="s">
        <v>285</v>
      </c>
      <c r="C1187" s="23" t="s">
        <v>307</v>
      </c>
      <c r="D1187" s="23" t="s">
        <v>68</v>
      </c>
      <c r="E1187" s="23" t="s">
        <v>14</v>
      </c>
      <c r="F1187" s="23"/>
      <c r="G1187" s="24">
        <f>SUM(I1187:K1187)-H1187</f>
        <v>6174681.3700000001</v>
      </c>
      <c r="H1187" s="24"/>
      <c r="I1187" s="35">
        <v>6174681.3700000001</v>
      </c>
      <c r="J1187" s="8">
        <f>SUM(Q1187)</f>
        <v>0</v>
      </c>
      <c r="K1187" s="9">
        <f>SUM(S1187+U1187+W1187+Y1187+AA1187)</f>
        <v>0</v>
      </c>
      <c r="L1187" s="28">
        <f>SUM(N1187:P1187)-M1187</f>
        <v>6174681.3700000001</v>
      </c>
      <c r="M1187" s="37"/>
      <c r="N1187" s="36">
        <v>6174681.3700000001</v>
      </c>
      <c r="O1187" s="8">
        <f>SUM(R1187)</f>
        <v>0</v>
      </c>
      <c r="P1187" s="9">
        <f>SUM(T1187+V1187+X1187+Z1187+AB1187)</f>
        <v>0</v>
      </c>
      <c r="Q1187" s="9"/>
      <c r="R1187" s="9"/>
      <c r="S1187" s="9"/>
      <c r="T1187" s="9"/>
      <c r="U1187" s="9"/>
      <c r="V1187" s="9"/>
      <c r="W1187" s="9"/>
      <c r="X1187" s="9"/>
      <c r="Y1187" s="9"/>
      <c r="Z1187" s="9"/>
      <c r="AA1187" s="9"/>
      <c r="AB1187" s="9"/>
    </row>
    <row r="1188" spans="1:28" ht="47.25" outlineLevel="5">
      <c r="A1188" s="2" t="s">
        <v>23</v>
      </c>
      <c r="B1188" s="23" t="s">
        <v>285</v>
      </c>
      <c r="C1188" s="23" t="s">
        <v>307</v>
      </c>
      <c r="D1188" s="23" t="s">
        <v>68</v>
      </c>
      <c r="E1188" s="23" t="s">
        <v>24</v>
      </c>
      <c r="F1188" s="23"/>
      <c r="G1188" s="24">
        <f>SUM(I1188:K1188)-H1188</f>
        <v>48078.87</v>
      </c>
      <c r="H1188" s="24"/>
      <c r="I1188" s="35">
        <v>48078.87</v>
      </c>
      <c r="J1188" s="8">
        <f>SUM(Q1188)</f>
        <v>0</v>
      </c>
      <c r="K1188" s="9">
        <f>SUM(S1188+U1188+W1188+Y1188+AA1188)</f>
        <v>0</v>
      </c>
      <c r="L1188" s="28">
        <f>SUM(N1188:P1188)-M1188</f>
        <v>48078.87</v>
      </c>
      <c r="M1188" s="37"/>
      <c r="N1188" s="36">
        <v>48078.87</v>
      </c>
      <c r="O1188" s="8">
        <f>SUM(R1188)</f>
        <v>0</v>
      </c>
      <c r="P1188" s="9">
        <f>SUM(T1188+V1188+X1188+Z1188+AB1188)</f>
        <v>0</v>
      </c>
      <c r="Q1188" s="9"/>
      <c r="R1188" s="9"/>
      <c r="S1188" s="9"/>
      <c r="T1188" s="9"/>
      <c r="U1188" s="9"/>
      <c r="V1188" s="9"/>
      <c r="W1188" s="9"/>
      <c r="X1188" s="9"/>
      <c r="Y1188" s="9"/>
      <c r="Z1188" s="9"/>
      <c r="AA1188" s="9"/>
      <c r="AB1188" s="9"/>
    </row>
    <row r="1189" spans="1:28" ht="78.75" outlineLevel="4">
      <c r="A1189" s="2" t="s">
        <v>69</v>
      </c>
      <c r="B1189" s="23" t="s">
        <v>285</v>
      </c>
      <c r="C1189" s="23" t="s">
        <v>307</v>
      </c>
      <c r="D1189" s="23" t="s">
        <v>70</v>
      </c>
      <c r="E1189" s="23" t="s">
        <v>2</v>
      </c>
      <c r="F1189" s="23"/>
      <c r="G1189" s="24">
        <f>SUM(G1190)</f>
        <v>1855096.22</v>
      </c>
      <c r="H1189" s="24">
        <f>SUM(H1190)</f>
        <v>0</v>
      </c>
      <c r="I1189" s="35">
        <f>SUM(I1190)</f>
        <v>1855096.22</v>
      </c>
      <c r="J1189" s="35">
        <f t="shared" ref="J1189:AB1189" si="899">SUM(J1190)</f>
        <v>0</v>
      </c>
      <c r="K1189" s="35">
        <f t="shared" si="899"/>
        <v>0</v>
      </c>
      <c r="L1189" s="35">
        <f t="shared" si="899"/>
        <v>1855089.78</v>
      </c>
      <c r="M1189" s="35">
        <f t="shared" si="899"/>
        <v>0</v>
      </c>
      <c r="N1189" s="35">
        <f t="shared" si="899"/>
        <v>1855089.78</v>
      </c>
      <c r="O1189" s="28">
        <f t="shared" si="899"/>
        <v>0</v>
      </c>
      <c r="P1189" s="28">
        <f t="shared" si="899"/>
        <v>0</v>
      </c>
      <c r="Q1189" s="28">
        <f t="shared" si="899"/>
        <v>0</v>
      </c>
      <c r="R1189" s="28">
        <f t="shared" si="899"/>
        <v>0</v>
      </c>
      <c r="S1189" s="28">
        <f t="shared" si="899"/>
        <v>0</v>
      </c>
      <c r="T1189" s="28">
        <f t="shared" si="899"/>
        <v>0</v>
      </c>
      <c r="U1189" s="28">
        <f t="shared" si="899"/>
        <v>0</v>
      </c>
      <c r="V1189" s="28">
        <f t="shared" si="899"/>
        <v>0</v>
      </c>
      <c r="W1189" s="28">
        <f t="shared" si="899"/>
        <v>0</v>
      </c>
      <c r="X1189" s="28">
        <f t="shared" si="899"/>
        <v>0</v>
      </c>
      <c r="Y1189" s="28">
        <f t="shared" si="899"/>
        <v>0</v>
      </c>
      <c r="Z1189" s="28">
        <f t="shared" si="899"/>
        <v>0</v>
      </c>
      <c r="AA1189" s="28">
        <f t="shared" si="899"/>
        <v>0</v>
      </c>
      <c r="AB1189" s="28">
        <f t="shared" si="899"/>
        <v>0</v>
      </c>
    </row>
    <row r="1190" spans="1:28" ht="31.5" outlineLevel="5">
      <c r="A1190" s="2" t="s">
        <v>17</v>
      </c>
      <c r="B1190" s="23" t="s">
        <v>285</v>
      </c>
      <c r="C1190" s="23" t="s">
        <v>307</v>
      </c>
      <c r="D1190" s="23" t="s">
        <v>70</v>
      </c>
      <c r="E1190" s="23" t="s">
        <v>18</v>
      </c>
      <c r="F1190" s="23"/>
      <c r="G1190" s="24">
        <f>SUM(I1190:K1190)-H1190</f>
        <v>1855096.22</v>
      </c>
      <c r="H1190" s="24"/>
      <c r="I1190" s="35">
        <v>1855096.22</v>
      </c>
      <c r="J1190" s="8">
        <f>SUM(Q1190)</f>
        <v>0</v>
      </c>
      <c r="K1190" s="9">
        <f>SUM(S1190+U1190+W1190+Y1190+AA1190)</f>
        <v>0</v>
      </c>
      <c r="L1190" s="28">
        <f>SUM(N1190:P1190)-M1190</f>
        <v>1855089.78</v>
      </c>
      <c r="M1190" s="37"/>
      <c r="N1190" s="36">
        <v>1855089.78</v>
      </c>
      <c r="O1190" s="8">
        <f>SUM(R1190)</f>
        <v>0</v>
      </c>
      <c r="P1190" s="9">
        <f>SUM(T1190+V1190+X1190+Z1190+AB1190)</f>
        <v>0</v>
      </c>
      <c r="Q1190" s="9"/>
      <c r="R1190" s="9"/>
      <c r="S1190" s="9"/>
      <c r="T1190" s="9"/>
      <c r="U1190" s="9"/>
      <c r="V1190" s="9"/>
      <c r="W1190" s="9"/>
      <c r="X1190" s="9"/>
      <c r="Y1190" s="9"/>
      <c r="Z1190" s="9"/>
      <c r="AA1190" s="9"/>
      <c r="AB1190" s="9"/>
    </row>
    <row r="1191" spans="1:28" ht="47.25" outlineLevel="3">
      <c r="A1191" s="2" t="s">
        <v>25</v>
      </c>
      <c r="B1191" s="23" t="s">
        <v>285</v>
      </c>
      <c r="C1191" s="23" t="s">
        <v>307</v>
      </c>
      <c r="D1191" s="23" t="s">
        <v>26</v>
      </c>
      <c r="E1191" s="23" t="s">
        <v>2</v>
      </c>
      <c r="F1191" s="23"/>
      <c r="G1191" s="24">
        <f>SUM(G1192)</f>
        <v>1018638.08</v>
      </c>
      <c r="H1191" s="24">
        <f>SUM(H1192)</f>
        <v>0</v>
      </c>
      <c r="I1191" s="35">
        <f>SUM(I1192)</f>
        <v>1018638.08</v>
      </c>
      <c r="J1191" s="35">
        <f t="shared" ref="J1191:O1191" si="900">SUM(J1192)</f>
        <v>0</v>
      </c>
      <c r="K1191" s="35">
        <f t="shared" si="900"/>
        <v>0</v>
      </c>
      <c r="L1191" s="35">
        <f t="shared" si="900"/>
        <v>1001621.2</v>
      </c>
      <c r="M1191" s="35">
        <f t="shared" si="900"/>
        <v>0</v>
      </c>
      <c r="N1191" s="35">
        <f t="shared" si="900"/>
        <v>1001621.2</v>
      </c>
      <c r="O1191" s="28">
        <f t="shared" si="900"/>
        <v>0</v>
      </c>
      <c r="P1191" s="28">
        <f t="shared" ref="P1191:AB1191" si="901">SUM(P1192)</f>
        <v>0</v>
      </c>
      <c r="Q1191" s="28">
        <f t="shared" si="901"/>
        <v>0</v>
      </c>
      <c r="R1191" s="28">
        <f t="shared" si="901"/>
        <v>0</v>
      </c>
      <c r="S1191" s="28">
        <f t="shared" si="901"/>
        <v>0</v>
      </c>
      <c r="T1191" s="28">
        <f t="shared" si="901"/>
        <v>0</v>
      </c>
      <c r="U1191" s="28">
        <f t="shared" si="901"/>
        <v>0</v>
      </c>
      <c r="V1191" s="28">
        <f t="shared" si="901"/>
        <v>0</v>
      </c>
      <c r="W1191" s="28">
        <f t="shared" si="901"/>
        <v>0</v>
      </c>
      <c r="X1191" s="28">
        <f t="shared" si="901"/>
        <v>0</v>
      </c>
      <c r="Y1191" s="28">
        <f t="shared" si="901"/>
        <v>0</v>
      </c>
      <c r="Z1191" s="28">
        <f t="shared" si="901"/>
        <v>0</v>
      </c>
      <c r="AA1191" s="28">
        <f t="shared" si="901"/>
        <v>0</v>
      </c>
      <c r="AB1191" s="28">
        <f t="shared" si="901"/>
        <v>0</v>
      </c>
    </row>
    <row r="1192" spans="1:28" ht="31.5" outlineLevel="4">
      <c r="A1192" s="2" t="s">
        <v>27</v>
      </c>
      <c r="B1192" s="23" t="s">
        <v>285</v>
      </c>
      <c r="C1192" s="23" t="s">
        <v>307</v>
      </c>
      <c r="D1192" s="23" t="s">
        <v>28</v>
      </c>
      <c r="E1192" s="23" t="s">
        <v>2</v>
      </c>
      <c r="F1192" s="23"/>
      <c r="G1192" s="24">
        <f>SUM(G1193:G1196)</f>
        <v>1018638.08</v>
      </c>
      <c r="H1192" s="24">
        <f>SUM(H1193:H1196)</f>
        <v>0</v>
      </c>
      <c r="I1192" s="35">
        <f>SUM(I1193:I1196)</f>
        <v>1018638.08</v>
      </c>
      <c r="J1192" s="35">
        <f t="shared" ref="J1192:O1192" si="902">SUM(J1193:J1196)</f>
        <v>0</v>
      </c>
      <c r="K1192" s="35">
        <f t="shared" si="902"/>
        <v>0</v>
      </c>
      <c r="L1192" s="35">
        <f t="shared" si="902"/>
        <v>1001621.2</v>
      </c>
      <c r="M1192" s="35">
        <f t="shared" si="902"/>
        <v>0</v>
      </c>
      <c r="N1192" s="35">
        <f t="shared" si="902"/>
        <v>1001621.2</v>
      </c>
      <c r="O1192" s="28">
        <f t="shared" si="902"/>
        <v>0</v>
      </c>
      <c r="P1192" s="28">
        <f t="shared" ref="P1192:AB1192" si="903">SUM(P1193:P1196)</f>
        <v>0</v>
      </c>
      <c r="Q1192" s="28">
        <f t="shared" si="903"/>
        <v>0</v>
      </c>
      <c r="R1192" s="28">
        <f t="shared" si="903"/>
        <v>0</v>
      </c>
      <c r="S1192" s="28">
        <f t="shared" si="903"/>
        <v>0</v>
      </c>
      <c r="T1192" s="28">
        <f t="shared" si="903"/>
        <v>0</v>
      </c>
      <c r="U1192" s="28">
        <f t="shared" si="903"/>
        <v>0</v>
      </c>
      <c r="V1192" s="28">
        <f t="shared" si="903"/>
        <v>0</v>
      </c>
      <c r="W1192" s="28">
        <f t="shared" si="903"/>
        <v>0</v>
      </c>
      <c r="X1192" s="28">
        <f t="shared" si="903"/>
        <v>0</v>
      </c>
      <c r="Y1192" s="28">
        <f t="shared" si="903"/>
        <v>0</v>
      </c>
      <c r="Z1192" s="28">
        <f t="shared" si="903"/>
        <v>0</v>
      </c>
      <c r="AA1192" s="28">
        <f t="shared" si="903"/>
        <v>0</v>
      </c>
      <c r="AB1192" s="28">
        <f t="shared" si="903"/>
        <v>0</v>
      </c>
    </row>
    <row r="1193" spans="1:28" outlineLevel="5">
      <c r="A1193" s="2" t="s">
        <v>29</v>
      </c>
      <c r="B1193" s="23" t="s">
        <v>285</v>
      </c>
      <c r="C1193" s="23" t="s">
        <v>307</v>
      </c>
      <c r="D1193" s="23" t="s">
        <v>28</v>
      </c>
      <c r="E1193" s="23" t="s">
        <v>30</v>
      </c>
      <c r="F1193" s="23"/>
      <c r="G1193" s="24">
        <f>SUM(I1193:K1193)-H1193</f>
        <v>136185.57999999999</v>
      </c>
      <c r="H1193" s="24"/>
      <c r="I1193" s="35">
        <v>136185.57999999999</v>
      </c>
      <c r="J1193" s="8">
        <f>SUM(Q1193)</f>
        <v>0</v>
      </c>
      <c r="K1193" s="9">
        <f>SUM(S1193+U1193+W1193+Y1193+AA1193)</f>
        <v>0</v>
      </c>
      <c r="L1193" s="28">
        <f>SUM(N1193:P1193)-M1193</f>
        <v>119168.7</v>
      </c>
      <c r="M1193" s="37"/>
      <c r="N1193" s="36">
        <v>119168.7</v>
      </c>
      <c r="O1193" s="8">
        <f>SUM(R1193)</f>
        <v>0</v>
      </c>
      <c r="P1193" s="9">
        <f>SUM(T1193+V1193+X1193+Z1193+AB1193)</f>
        <v>0</v>
      </c>
      <c r="Q1193" s="9"/>
      <c r="R1193" s="9"/>
      <c r="S1193" s="9"/>
      <c r="T1193" s="9"/>
      <c r="U1193" s="9"/>
      <c r="V1193" s="9"/>
      <c r="W1193" s="9"/>
      <c r="X1193" s="9"/>
      <c r="Y1193" s="9"/>
      <c r="Z1193" s="9"/>
      <c r="AA1193" s="9"/>
      <c r="AB1193" s="9"/>
    </row>
    <row r="1194" spans="1:28" outlineLevel="5">
      <c r="A1194" s="2" t="s">
        <v>37</v>
      </c>
      <c r="B1194" s="23" t="s">
        <v>285</v>
      </c>
      <c r="C1194" s="23" t="s">
        <v>307</v>
      </c>
      <c r="D1194" s="23" t="s">
        <v>28</v>
      </c>
      <c r="E1194" s="23" t="s">
        <v>38</v>
      </c>
      <c r="F1194" s="23"/>
      <c r="G1194" s="24">
        <f>SUM(I1194:K1194)-H1194</f>
        <v>436495.99</v>
      </c>
      <c r="H1194" s="24"/>
      <c r="I1194" s="35">
        <v>436495.99</v>
      </c>
      <c r="J1194" s="8">
        <f>SUM(Q1194)</f>
        <v>0</v>
      </c>
      <c r="K1194" s="9">
        <f>SUM(S1194+U1194+W1194+Y1194+AA1194)</f>
        <v>0</v>
      </c>
      <c r="L1194" s="28">
        <f>SUM(N1194:P1194)-M1194</f>
        <v>436495.99</v>
      </c>
      <c r="M1194" s="37"/>
      <c r="N1194" s="36">
        <v>436495.99</v>
      </c>
      <c r="O1194" s="8">
        <f>SUM(R1194)</f>
        <v>0</v>
      </c>
      <c r="P1194" s="9">
        <f>SUM(T1194+V1194+X1194+Z1194+AB1194)</f>
        <v>0</v>
      </c>
      <c r="Q1194" s="9"/>
      <c r="R1194" s="9"/>
      <c r="S1194" s="9"/>
      <c r="T1194" s="9"/>
      <c r="U1194" s="9"/>
      <c r="V1194" s="9"/>
      <c r="W1194" s="9"/>
      <c r="X1194" s="9"/>
      <c r="Y1194" s="9"/>
      <c r="Z1194" s="9"/>
      <c r="AA1194" s="9"/>
      <c r="AB1194" s="9"/>
    </row>
    <row r="1195" spans="1:28" ht="31.5" outlineLevel="5">
      <c r="A1195" s="2" t="s">
        <v>55</v>
      </c>
      <c r="B1195" s="23" t="s">
        <v>285</v>
      </c>
      <c r="C1195" s="23" t="s">
        <v>307</v>
      </c>
      <c r="D1195" s="23" t="s">
        <v>28</v>
      </c>
      <c r="E1195" s="23" t="s">
        <v>56</v>
      </c>
      <c r="F1195" s="23"/>
      <c r="G1195" s="24">
        <f>SUM(I1195:K1195)-H1195</f>
        <v>297554</v>
      </c>
      <c r="H1195" s="24"/>
      <c r="I1195" s="35">
        <v>297554</v>
      </c>
      <c r="J1195" s="8">
        <f>SUM(Q1195)</f>
        <v>0</v>
      </c>
      <c r="K1195" s="9">
        <f>SUM(S1195+U1195+W1195+Y1195+AA1195)</f>
        <v>0</v>
      </c>
      <c r="L1195" s="28">
        <f>SUM(N1195:P1195)-M1195</f>
        <v>297554</v>
      </c>
      <c r="M1195" s="37"/>
      <c r="N1195" s="36">
        <v>297554</v>
      </c>
      <c r="O1195" s="8">
        <f>SUM(R1195)</f>
        <v>0</v>
      </c>
      <c r="P1195" s="9">
        <f>SUM(T1195+V1195+X1195+Z1195+AB1195)</f>
        <v>0</v>
      </c>
      <c r="Q1195" s="9"/>
      <c r="R1195" s="9"/>
      <c r="S1195" s="9"/>
      <c r="T1195" s="9"/>
      <c r="U1195" s="9"/>
      <c r="V1195" s="9"/>
      <c r="W1195" s="9"/>
      <c r="X1195" s="9"/>
      <c r="Y1195" s="9"/>
      <c r="Z1195" s="9"/>
      <c r="AA1195" s="9"/>
      <c r="AB1195" s="9"/>
    </row>
    <row r="1196" spans="1:28" ht="35.25" customHeight="1" outlineLevel="5">
      <c r="A1196" s="2" t="s">
        <v>31</v>
      </c>
      <c r="B1196" s="23" t="s">
        <v>285</v>
      </c>
      <c r="C1196" s="23" t="s">
        <v>307</v>
      </c>
      <c r="D1196" s="23" t="s">
        <v>28</v>
      </c>
      <c r="E1196" s="23" t="s">
        <v>32</v>
      </c>
      <c r="F1196" s="23"/>
      <c r="G1196" s="24">
        <f>SUM(I1196:K1196)-H1196</f>
        <v>148402.51</v>
      </c>
      <c r="H1196" s="24"/>
      <c r="I1196" s="35">
        <v>148402.51</v>
      </c>
      <c r="J1196" s="8">
        <f>SUM(Q1196)</f>
        <v>0</v>
      </c>
      <c r="K1196" s="9">
        <f>SUM(S1196+U1196+W1196+Y1196+AA1196)</f>
        <v>0</v>
      </c>
      <c r="L1196" s="28">
        <f>SUM(N1196:P1196)-M1196</f>
        <v>148402.51</v>
      </c>
      <c r="M1196" s="37"/>
      <c r="N1196" s="36">
        <v>148402.51</v>
      </c>
      <c r="O1196" s="8">
        <f>SUM(R1196)</f>
        <v>0</v>
      </c>
      <c r="P1196" s="9">
        <f>SUM(T1196+V1196+X1196+Z1196+AB1196)</f>
        <v>0</v>
      </c>
      <c r="Q1196" s="9"/>
      <c r="R1196" s="9"/>
      <c r="S1196" s="9"/>
      <c r="T1196" s="9"/>
      <c r="U1196" s="9"/>
      <c r="V1196" s="9"/>
      <c r="W1196" s="9"/>
      <c r="X1196" s="9"/>
      <c r="Y1196" s="9"/>
      <c r="Z1196" s="9"/>
      <c r="AA1196" s="9"/>
      <c r="AB1196" s="9"/>
    </row>
    <row r="1197" spans="1:28" s="7" customFormat="1" ht="129" customHeight="1" outlineLevel="2">
      <c r="A1197" s="6" t="s">
        <v>275</v>
      </c>
      <c r="B1197" s="48" t="s">
        <v>285</v>
      </c>
      <c r="C1197" s="48" t="s">
        <v>276</v>
      </c>
      <c r="D1197" s="48" t="s">
        <v>2</v>
      </c>
      <c r="E1197" s="48" t="s">
        <v>2</v>
      </c>
      <c r="F1197" s="48"/>
      <c r="G1197" s="49">
        <f t="shared" ref="G1197:I1198" si="904">SUM(G1198)</f>
        <v>1378</v>
      </c>
      <c r="H1197" s="49">
        <f t="shared" si="904"/>
        <v>0</v>
      </c>
      <c r="I1197" s="50">
        <f t="shared" si="904"/>
        <v>1378</v>
      </c>
      <c r="J1197" s="50">
        <f t="shared" ref="J1197:S1198" si="905">SUM(J1198)</f>
        <v>0</v>
      </c>
      <c r="K1197" s="50">
        <f t="shared" si="905"/>
        <v>0</v>
      </c>
      <c r="L1197" s="50">
        <f t="shared" si="905"/>
        <v>1378</v>
      </c>
      <c r="M1197" s="50">
        <f t="shared" si="905"/>
        <v>0</v>
      </c>
      <c r="N1197" s="50">
        <f t="shared" si="905"/>
        <v>1378</v>
      </c>
      <c r="O1197" s="51">
        <f t="shared" si="905"/>
        <v>0</v>
      </c>
      <c r="P1197" s="51">
        <f t="shared" si="905"/>
        <v>0</v>
      </c>
      <c r="Q1197" s="51">
        <f t="shared" si="905"/>
        <v>0</v>
      </c>
      <c r="R1197" s="51">
        <f t="shared" si="905"/>
        <v>0</v>
      </c>
      <c r="S1197" s="51">
        <f t="shared" si="905"/>
        <v>0</v>
      </c>
      <c r="T1197" s="51">
        <f t="shared" ref="T1197:AB1198" si="906">SUM(T1198)</f>
        <v>0</v>
      </c>
      <c r="U1197" s="51">
        <f t="shared" si="906"/>
        <v>0</v>
      </c>
      <c r="V1197" s="51">
        <f t="shared" si="906"/>
        <v>0</v>
      </c>
      <c r="W1197" s="51">
        <f t="shared" si="906"/>
        <v>0</v>
      </c>
      <c r="X1197" s="51">
        <f t="shared" si="906"/>
        <v>0</v>
      </c>
      <c r="Y1197" s="51">
        <f t="shared" si="906"/>
        <v>0</v>
      </c>
      <c r="Z1197" s="51">
        <f t="shared" si="906"/>
        <v>0</v>
      </c>
      <c r="AA1197" s="51">
        <f t="shared" si="906"/>
        <v>0</v>
      </c>
      <c r="AB1197" s="51">
        <f t="shared" si="906"/>
        <v>0</v>
      </c>
    </row>
    <row r="1198" spans="1:28" ht="110.25" outlineLevel="3">
      <c r="A1198" s="2" t="s">
        <v>9</v>
      </c>
      <c r="B1198" s="23" t="s">
        <v>285</v>
      </c>
      <c r="C1198" s="23" t="s">
        <v>276</v>
      </c>
      <c r="D1198" s="23" t="s">
        <v>10</v>
      </c>
      <c r="E1198" s="23" t="s">
        <v>2</v>
      </c>
      <c r="F1198" s="23"/>
      <c r="G1198" s="24">
        <f t="shared" si="904"/>
        <v>1378</v>
      </c>
      <c r="H1198" s="24">
        <f t="shared" si="904"/>
        <v>0</v>
      </c>
      <c r="I1198" s="35">
        <f t="shared" si="904"/>
        <v>1378</v>
      </c>
      <c r="J1198" s="35">
        <f t="shared" si="905"/>
        <v>0</v>
      </c>
      <c r="K1198" s="35">
        <f t="shared" si="905"/>
        <v>0</v>
      </c>
      <c r="L1198" s="35">
        <f t="shared" si="905"/>
        <v>1378</v>
      </c>
      <c r="M1198" s="35">
        <f t="shared" si="905"/>
        <v>0</v>
      </c>
      <c r="N1198" s="35">
        <f t="shared" si="905"/>
        <v>1378</v>
      </c>
      <c r="O1198" s="28">
        <f t="shared" si="905"/>
        <v>0</v>
      </c>
      <c r="P1198" s="28">
        <f t="shared" si="905"/>
        <v>0</v>
      </c>
      <c r="Q1198" s="28">
        <f t="shared" si="905"/>
        <v>0</v>
      </c>
      <c r="R1198" s="28">
        <f t="shared" si="905"/>
        <v>0</v>
      </c>
      <c r="S1198" s="28">
        <f t="shared" si="905"/>
        <v>0</v>
      </c>
      <c r="T1198" s="28">
        <f t="shared" si="906"/>
        <v>0</v>
      </c>
      <c r="U1198" s="28">
        <f t="shared" si="906"/>
        <v>0</v>
      </c>
      <c r="V1198" s="28">
        <f t="shared" si="906"/>
        <v>0</v>
      </c>
      <c r="W1198" s="28">
        <f t="shared" si="906"/>
        <v>0</v>
      </c>
      <c r="X1198" s="28">
        <f t="shared" si="906"/>
        <v>0</v>
      </c>
      <c r="Y1198" s="28">
        <f t="shared" si="906"/>
        <v>0</v>
      </c>
      <c r="Z1198" s="28">
        <f t="shared" si="906"/>
        <v>0</v>
      </c>
      <c r="AA1198" s="28">
        <f t="shared" si="906"/>
        <v>0</v>
      </c>
      <c r="AB1198" s="28">
        <f t="shared" si="906"/>
        <v>0</v>
      </c>
    </row>
    <row r="1199" spans="1:28" ht="63" outlineLevel="4">
      <c r="A1199" s="2" t="s">
        <v>35</v>
      </c>
      <c r="B1199" s="23" t="s">
        <v>285</v>
      </c>
      <c r="C1199" s="23" t="s">
        <v>276</v>
      </c>
      <c r="D1199" s="23" t="s">
        <v>36</v>
      </c>
      <c r="E1199" s="23" t="s">
        <v>2</v>
      </c>
      <c r="F1199" s="23"/>
      <c r="G1199" s="24">
        <f t="shared" ref="G1199:AB1199" si="907">SUM(G1200:G1200)</f>
        <v>1378</v>
      </c>
      <c r="H1199" s="24">
        <f t="shared" si="907"/>
        <v>0</v>
      </c>
      <c r="I1199" s="35">
        <f t="shared" si="907"/>
        <v>1378</v>
      </c>
      <c r="J1199" s="35">
        <f t="shared" si="907"/>
        <v>0</v>
      </c>
      <c r="K1199" s="35">
        <f t="shared" si="907"/>
        <v>0</v>
      </c>
      <c r="L1199" s="35">
        <f t="shared" si="907"/>
        <v>1378</v>
      </c>
      <c r="M1199" s="35">
        <f t="shared" si="907"/>
        <v>0</v>
      </c>
      <c r="N1199" s="35">
        <f t="shared" si="907"/>
        <v>1378</v>
      </c>
      <c r="O1199" s="28">
        <f t="shared" si="907"/>
        <v>0</v>
      </c>
      <c r="P1199" s="28">
        <f t="shared" si="907"/>
        <v>0</v>
      </c>
      <c r="Q1199" s="28">
        <f t="shared" si="907"/>
        <v>0</v>
      </c>
      <c r="R1199" s="28">
        <f t="shared" si="907"/>
        <v>0</v>
      </c>
      <c r="S1199" s="28">
        <f t="shared" si="907"/>
        <v>0</v>
      </c>
      <c r="T1199" s="28">
        <f t="shared" si="907"/>
        <v>0</v>
      </c>
      <c r="U1199" s="28">
        <f t="shared" si="907"/>
        <v>0</v>
      </c>
      <c r="V1199" s="28">
        <f t="shared" si="907"/>
        <v>0</v>
      </c>
      <c r="W1199" s="28">
        <f t="shared" si="907"/>
        <v>0</v>
      </c>
      <c r="X1199" s="28">
        <f t="shared" si="907"/>
        <v>0</v>
      </c>
      <c r="Y1199" s="28">
        <f t="shared" si="907"/>
        <v>0</v>
      </c>
      <c r="Z1199" s="28">
        <f t="shared" si="907"/>
        <v>0</v>
      </c>
      <c r="AA1199" s="28">
        <f t="shared" si="907"/>
        <v>0</v>
      </c>
      <c r="AB1199" s="28">
        <f t="shared" si="907"/>
        <v>0</v>
      </c>
    </row>
    <row r="1200" spans="1:28" outlineLevel="5">
      <c r="A1200" s="2" t="s">
        <v>37</v>
      </c>
      <c r="B1200" s="23" t="s">
        <v>285</v>
      </c>
      <c r="C1200" s="23" t="s">
        <v>276</v>
      </c>
      <c r="D1200" s="23" t="s">
        <v>36</v>
      </c>
      <c r="E1200" s="23" t="s">
        <v>38</v>
      </c>
      <c r="F1200" s="23"/>
      <c r="G1200" s="24">
        <f>SUM(I1200:K1200)-H1200</f>
        <v>1378</v>
      </c>
      <c r="H1200" s="24"/>
      <c r="I1200" s="35">
        <v>1378</v>
      </c>
      <c r="J1200" s="8">
        <f>SUM(Q1200)</f>
        <v>0</v>
      </c>
      <c r="K1200" s="9">
        <f>SUM(S1200+U1200+W1200+Y1200+AA1200)</f>
        <v>0</v>
      </c>
      <c r="L1200" s="28">
        <f>SUM(N1200:P1200)-M1200</f>
        <v>1378</v>
      </c>
      <c r="M1200" s="37"/>
      <c r="N1200" s="36">
        <v>1378</v>
      </c>
      <c r="O1200" s="8">
        <f>SUM(R1200)</f>
        <v>0</v>
      </c>
      <c r="P1200" s="9">
        <f>SUM(T1200+V1200+X1200+Z1200+AB1200)</f>
        <v>0</v>
      </c>
      <c r="Q1200" s="9"/>
      <c r="R1200" s="9"/>
      <c r="S1200" s="9"/>
      <c r="T1200" s="9"/>
      <c r="U1200" s="9"/>
      <c r="V1200" s="9"/>
      <c r="W1200" s="9"/>
      <c r="X1200" s="9"/>
      <c r="Y1200" s="9"/>
      <c r="Z1200" s="9"/>
      <c r="AA1200" s="9"/>
      <c r="AB1200" s="9"/>
    </row>
    <row r="1201" spans="1:28" s="4" customFormat="1" ht="31.5">
      <c r="A1201" s="3" t="s">
        <v>309</v>
      </c>
      <c r="B1201" s="40" t="s">
        <v>310</v>
      </c>
      <c r="C1201" s="40" t="s">
        <v>4</v>
      </c>
      <c r="D1201" s="40" t="s">
        <v>2</v>
      </c>
      <c r="E1201" s="40" t="s">
        <v>2</v>
      </c>
      <c r="F1201" s="40"/>
      <c r="G1201" s="41">
        <f t="shared" ref="G1201:AB1201" si="908">SUM(G1202+G1349)</f>
        <v>55842685.729999997</v>
      </c>
      <c r="H1201" s="41">
        <f t="shared" si="908"/>
        <v>8368618</v>
      </c>
      <c r="I1201" s="41">
        <f t="shared" si="908"/>
        <v>8442423.9000000004</v>
      </c>
      <c r="J1201" s="41">
        <f t="shared" si="908"/>
        <v>39122305.279999994</v>
      </c>
      <c r="K1201" s="41">
        <f t="shared" si="908"/>
        <v>16646574.550000001</v>
      </c>
      <c r="L1201" s="41">
        <f t="shared" si="908"/>
        <v>54029308.009999998</v>
      </c>
      <c r="M1201" s="41">
        <f t="shared" si="908"/>
        <v>8314349.7199999997</v>
      </c>
      <c r="N1201" s="41">
        <f t="shared" si="908"/>
        <v>8388155.6200000001</v>
      </c>
      <c r="O1201" s="41">
        <f t="shared" si="908"/>
        <v>38563701.039999999</v>
      </c>
      <c r="P1201" s="41">
        <f t="shared" si="908"/>
        <v>15391801.07</v>
      </c>
      <c r="Q1201" s="41">
        <f t="shared" si="908"/>
        <v>39122305.279999994</v>
      </c>
      <c r="R1201" s="41">
        <f t="shared" si="908"/>
        <v>38563701.039999999</v>
      </c>
      <c r="S1201" s="41">
        <f t="shared" si="908"/>
        <v>3067816.02</v>
      </c>
      <c r="T1201" s="41">
        <f t="shared" si="908"/>
        <v>3066331.2199999997</v>
      </c>
      <c r="U1201" s="41">
        <f t="shared" si="908"/>
        <v>3102573.9</v>
      </c>
      <c r="V1201" s="41">
        <f t="shared" si="908"/>
        <v>2682390.88</v>
      </c>
      <c r="W1201" s="41">
        <f t="shared" si="908"/>
        <v>5112483.7699999996</v>
      </c>
      <c r="X1201" s="41">
        <f t="shared" si="908"/>
        <v>4960693.4600000009</v>
      </c>
      <c r="Y1201" s="41">
        <f t="shared" si="908"/>
        <v>3176092.88</v>
      </c>
      <c r="Z1201" s="41">
        <f t="shared" si="908"/>
        <v>3133016.77</v>
      </c>
      <c r="AA1201" s="41">
        <f t="shared" si="908"/>
        <v>2187607.98</v>
      </c>
      <c r="AB1201" s="41">
        <f t="shared" si="908"/>
        <v>1549368.7399999998</v>
      </c>
    </row>
    <row r="1202" spans="1:28" s="4" customFormat="1" outlineLevel="1">
      <c r="A1202" s="5" t="s">
        <v>311</v>
      </c>
      <c r="B1202" s="44" t="s">
        <v>312</v>
      </c>
      <c r="C1202" s="44" t="s">
        <v>4</v>
      </c>
      <c r="D1202" s="44" t="s">
        <v>2</v>
      </c>
      <c r="E1202" s="44" t="s">
        <v>2</v>
      </c>
      <c r="F1202" s="44"/>
      <c r="G1202" s="45">
        <f>SUM(G1327+G1341+G1345+G1211+G1226+G1262+G1271+G1275+G1280+G1302+G1323+G1203+G1267+G1218+G1334)</f>
        <v>53763732.729999997</v>
      </c>
      <c r="H1202" s="45">
        <f t="shared" ref="H1202:AB1202" si="909">SUM(H1327+H1341+H1345+H1211+H1226+H1262+H1271+H1275+H1280+H1302+H1323+H1203+H1267+H1218+H1334)</f>
        <v>8368618</v>
      </c>
      <c r="I1202" s="45">
        <f t="shared" si="909"/>
        <v>6363470.9000000004</v>
      </c>
      <c r="J1202" s="45">
        <f t="shared" si="909"/>
        <v>39122305.279999994</v>
      </c>
      <c r="K1202" s="45">
        <f t="shared" si="909"/>
        <v>16646574.550000001</v>
      </c>
      <c r="L1202" s="45">
        <f t="shared" si="909"/>
        <v>51950355.009999998</v>
      </c>
      <c r="M1202" s="45">
        <f t="shared" si="909"/>
        <v>8314349.7199999997</v>
      </c>
      <c r="N1202" s="45">
        <f t="shared" si="909"/>
        <v>6309202.6200000001</v>
      </c>
      <c r="O1202" s="45">
        <f t="shared" si="909"/>
        <v>38563701.039999999</v>
      </c>
      <c r="P1202" s="45">
        <f t="shared" si="909"/>
        <v>15391801.07</v>
      </c>
      <c r="Q1202" s="45">
        <f t="shared" si="909"/>
        <v>39122305.279999994</v>
      </c>
      <c r="R1202" s="45">
        <f t="shared" si="909"/>
        <v>38563701.039999999</v>
      </c>
      <c r="S1202" s="45">
        <f t="shared" si="909"/>
        <v>3067816.02</v>
      </c>
      <c r="T1202" s="45">
        <f t="shared" si="909"/>
        <v>3066331.2199999997</v>
      </c>
      <c r="U1202" s="45">
        <f t="shared" si="909"/>
        <v>3102573.9</v>
      </c>
      <c r="V1202" s="45">
        <f t="shared" si="909"/>
        <v>2682390.88</v>
      </c>
      <c r="W1202" s="45">
        <f t="shared" si="909"/>
        <v>5112483.7699999996</v>
      </c>
      <c r="X1202" s="45">
        <f t="shared" si="909"/>
        <v>4960693.4600000009</v>
      </c>
      <c r="Y1202" s="45">
        <f t="shared" si="909"/>
        <v>3176092.88</v>
      </c>
      <c r="Z1202" s="45">
        <f t="shared" si="909"/>
        <v>3133016.77</v>
      </c>
      <c r="AA1202" s="45">
        <f t="shared" si="909"/>
        <v>2187607.98</v>
      </c>
      <c r="AB1202" s="45">
        <f t="shared" si="909"/>
        <v>1549368.7399999998</v>
      </c>
    </row>
    <row r="1203" spans="1:28" s="17" customFormat="1" ht="94.5" outlineLevel="1">
      <c r="A1203" s="14" t="s">
        <v>544</v>
      </c>
      <c r="B1203" s="79" t="s">
        <v>312</v>
      </c>
      <c r="C1203" s="79" t="s">
        <v>543</v>
      </c>
      <c r="D1203" s="79" t="s">
        <v>2</v>
      </c>
      <c r="E1203" s="79" t="s">
        <v>2</v>
      </c>
      <c r="F1203" s="23"/>
      <c r="G1203" s="49">
        <f>SUM(G1204)</f>
        <v>626334.60000000009</v>
      </c>
      <c r="H1203" s="49">
        <f t="shared" ref="H1203:AB1204" si="910">SUM(H1204)</f>
        <v>0</v>
      </c>
      <c r="I1203" s="71">
        <f t="shared" si="910"/>
        <v>0</v>
      </c>
      <c r="J1203" s="71">
        <f t="shared" si="910"/>
        <v>0</v>
      </c>
      <c r="K1203" s="71">
        <f t="shared" si="910"/>
        <v>626334.60000000009</v>
      </c>
      <c r="L1203" s="71">
        <f t="shared" si="910"/>
        <v>626334.60000000009</v>
      </c>
      <c r="M1203" s="71">
        <f t="shared" si="910"/>
        <v>0</v>
      </c>
      <c r="N1203" s="71">
        <f t="shared" si="910"/>
        <v>0</v>
      </c>
      <c r="O1203" s="71">
        <f t="shared" si="910"/>
        <v>0</v>
      </c>
      <c r="P1203" s="71">
        <f t="shared" si="910"/>
        <v>626334.60000000009</v>
      </c>
      <c r="Q1203" s="71">
        <f t="shared" si="910"/>
        <v>0</v>
      </c>
      <c r="R1203" s="71">
        <f t="shared" si="910"/>
        <v>0</v>
      </c>
      <c r="S1203" s="71">
        <f t="shared" si="910"/>
        <v>0</v>
      </c>
      <c r="T1203" s="71">
        <f t="shared" si="910"/>
        <v>0</v>
      </c>
      <c r="U1203" s="71">
        <f t="shared" si="910"/>
        <v>0</v>
      </c>
      <c r="V1203" s="71">
        <f t="shared" si="910"/>
        <v>0</v>
      </c>
      <c r="W1203" s="71">
        <f t="shared" si="910"/>
        <v>626334.60000000009</v>
      </c>
      <c r="X1203" s="71">
        <f t="shared" si="910"/>
        <v>626334.60000000009</v>
      </c>
      <c r="Y1203" s="71">
        <f t="shared" si="910"/>
        <v>0</v>
      </c>
      <c r="Z1203" s="49">
        <f t="shared" si="910"/>
        <v>0</v>
      </c>
      <c r="AA1203" s="49">
        <f t="shared" si="910"/>
        <v>0</v>
      </c>
      <c r="AB1203" s="49">
        <f t="shared" si="910"/>
        <v>0</v>
      </c>
    </row>
    <row r="1204" spans="1:28" s="17" customFormat="1" ht="47.25" outlineLevel="1">
      <c r="A1204" s="12" t="s">
        <v>410</v>
      </c>
      <c r="B1204" s="22" t="s">
        <v>312</v>
      </c>
      <c r="C1204" s="22" t="s">
        <v>543</v>
      </c>
      <c r="D1204" s="22" t="s">
        <v>26</v>
      </c>
      <c r="E1204" s="22" t="s">
        <v>2</v>
      </c>
      <c r="F1204" s="23"/>
      <c r="G1204" s="24">
        <f>SUM(G1205)</f>
        <v>626334.60000000009</v>
      </c>
      <c r="H1204" s="24">
        <f t="shared" si="910"/>
        <v>0</v>
      </c>
      <c r="I1204" s="24">
        <f t="shared" si="910"/>
        <v>0</v>
      </c>
      <c r="J1204" s="24">
        <f t="shared" si="910"/>
        <v>0</v>
      </c>
      <c r="K1204" s="24">
        <f t="shared" si="910"/>
        <v>626334.60000000009</v>
      </c>
      <c r="L1204" s="24">
        <f t="shared" si="910"/>
        <v>626334.60000000009</v>
      </c>
      <c r="M1204" s="24">
        <f t="shared" si="910"/>
        <v>0</v>
      </c>
      <c r="N1204" s="24">
        <f t="shared" si="910"/>
        <v>0</v>
      </c>
      <c r="O1204" s="24">
        <f t="shared" si="910"/>
        <v>0</v>
      </c>
      <c r="P1204" s="24">
        <f t="shared" si="910"/>
        <v>626334.60000000009</v>
      </c>
      <c r="Q1204" s="24">
        <f t="shared" si="910"/>
        <v>0</v>
      </c>
      <c r="R1204" s="24">
        <f t="shared" si="910"/>
        <v>0</v>
      </c>
      <c r="S1204" s="24">
        <f t="shared" si="910"/>
        <v>0</v>
      </c>
      <c r="T1204" s="24">
        <f t="shared" si="910"/>
        <v>0</v>
      </c>
      <c r="U1204" s="24">
        <f t="shared" si="910"/>
        <v>0</v>
      </c>
      <c r="V1204" s="24">
        <f t="shared" si="910"/>
        <v>0</v>
      </c>
      <c r="W1204" s="24">
        <f t="shared" si="910"/>
        <v>626334.60000000009</v>
      </c>
      <c r="X1204" s="24">
        <f t="shared" si="910"/>
        <v>626334.60000000009</v>
      </c>
      <c r="Y1204" s="24">
        <f t="shared" si="910"/>
        <v>0</v>
      </c>
      <c r="Z1204" s="24">
        <f t="shared" si="910"/>
        <v>0</v>
      </c>
      <c r="AA1204" s="24">
        <f t="shared" si="910"/>
        <v>0</v>
      </c>
      <c r="AB1204" s="24">
        <f t="shared" si="910"/>
        <v>0</v>
      </c>
    </row>
    <row r="1205" spans="1:28" s="17" customFormat="1" ht="31.5" outlineLevel="1">
      <c r="A1205" s="12" t="s">
        <v>411</v>
      </c>
      <c r="B1205" s="22" t="s">
        <v>312</v>
      </c>
      <c r="C1205" s="22" t="s">
        <v>543</v>
      </c>
      <c r="D1205" s="22" t="s">
        <v>28</v>
      </c>
      <c r="E1205" s="22" t="s">
        <v>2</v>
      </c>
      <c r="F1205" s="23"/>
      <c r="G1205" s="24">
        <f>SUM(G1206:G1207)</f>
        <v>626334.60000000009</v>
      </c>
      <c r="H1205" s="24">
        <f t="shared" ref="H1205:AB1205" si="911">SUM(H1206:H1207)</f>
        <v>0</v>
      </c>
      <c r="I1205" s="24">
        <f t="shared" si="911"/>
        <v>0</v>
      </c>
      <c r="J1205" s="24">
        <f t="shared" si="911"/>
        <v>0</v>
      </c>
      <c r="K1205" s="24">
        <f t="shared" si="911"/>
        <v>626334.60000000009</v>
      </c>
      <c r="L1205" s="24">
        <f t="shared" si="911"/>
        <v>626334.60000000009</v>
      </c>
      <c r="M1205" s="24">
        <f t="shared" si="911"/>
        <v>0</v>
      </c>
      <c r="N1205" s="24">
        <f t="shared" si="911"/>
        <v>0</v>
      </c>
      <c r="O1205" s="24">
        <f t="shared" si="911"/>
        <v>0</v>
      </c>
      <c r="P1205" s="24">
        <f t="shared" si="911"/>
        <v>626334.60000000009</v>
      </c>
      <c r="Q1205" s="24">
        <f t="shared" si="911"/>
        <v>0</v>
      </c>
      <c r="R1205" s="24">
        <f t="shared" si="911"/>
        <v>0</v>
      </c>
      <c r="S1205" s="24">
        <f t="shared" si="911"/>
        <v>0</v>
      </c>
      <c r="T1205" s="24">
        <f t="shared" si="911"/>
        <v>0</v>
      </c>
      <c r="U1205" s="24">
        <f t="shared" si="911"/>
        <v>0</v>
      </c>
      <c r="V1205" s="24">
        <f t="shared" si="911"/>
        <v>0</v>
      </c>
      <c r="W1205" s="24">
        <f t="shared" si="911"/>
        <v>626334.60000000009</v>
      </c>
      <c r="X1205" s="24">
        <f t="shared" si="911"/>
        <v>626334.60000000009</v>
      </c>
      <c r="Y1205" s="24">
        <f t="shared" si="911"/>
        <v>0</v>
      </c>
      <c r="Z1205" s="24">
        <f t="shared" si="911"/>
        <v>0</v>
      </c>
      <c r="AA1205" s="24">
        <f t="shared" si="911"/>
        <v>0</v>
      </c>
      <c r="AB1205" s="24">
        <f t="shared" si="911"/>
        <v>0</v>
      </c>
    </row>
    <row r="1206" spans="1:28" s="17" customFormat="1" ht="31.5" outlineLevel="1">
      <c r="A1206" s="2" t="s">
        <v>71</v>
      </c>
      <c r="B1206" s="22" t="s">
        <v>312</v>
      </c>
      <c r="C1206" s="22" t="s">
        <v>543</v>
      </c>
      <c r="D1206" s="22" t="s">
        <v>28</v>
      </c>
      <c r="E1206" s="22">
        <v>225</v>
      </c>
      <c r="F1206" s="23" t="s">
        <v>907</v>
      </c>
      <c r="G1206" s="24">
        <f>SUM(I1206:K1206)-H1206</f>
        <v>599423.54</v>
      </c>
      <c r="H1206" s="24"/>
      <c r="I1206" s="35"/>
      <c r="J1206" s="8">
        <f>SUM(Q1206)</f>
        <v>0</v>
      </c>
      <c r="K1206" s="9">
        <f>SUM(S1206+U1206+W1206+Y1206+AA1206)</f>
        <v>599423.54</v>
      </c>
      <c r="L1206" s="28">
        <f>SUM(N1206:P1206)-M1206</f>
        <v>599423.54</v>
      </c>
      <c r="M1206" s="58"/>
      <c r="N1206" s="36"/>
      <c r="O1206" s="8">
        <f>SUM(R1206)</f>
        <v>0</v>
      </c>
      <c r="P1206" s="9">
        <f>SUM(T1206+V1206+X1206+Z1206+AB1206)</f>
        <v>599423.54</v>
      </c>
      <c r="Q1206" s="83"/>
      <c r="R1206" s="24"/>
      <c r="S1206" s="24"/>
      <c r="T1206" s="24"/>
      <c r="U1206" s="24"/>
      <c r="V1206" s="24"/>
      <c r="W1206" s="24">
        <v>599423.54</v>
      </c>
      <c r="X1206" s="24">
        <v>599423.54</v>
      </c>
      <c r="Y1206" s="24"/>
      <c r="Z1206" s="24"/>
      <c r="AA1206" s="24"/>
      <c r="AB1206" s="24"/>
    </row>
    <row r="1207" spans="1:28" s="17" customFormat="1" outlineLevel="1">
      <c r="A1207" s="2" t="s">
        <v>37</v>
      </c>
      <c r="B1207" s="22" t="s">
        <v>312</v>
      </c>
      <c r="C1207" s="22" t="s">
        <v>561</v>
      </c>
      <c r="D1207" s="22">
        <v>244</v>
      </c>
      <c r="E1207" s="22">
        <v>226</v>
      </c>
      <c r="F1207" s="23"/>
      <c r="G1207" s="24">
        <f>SUM(I1207:K1207)-H1207</f>
        <v>26911.06</v>
      </c>
      <c r="H1207" s="24"/>
      <c r="I1207" s="35"/>
      <c r="J1207" s="8">
        <f>SUM(Q1207)</f>
        <v>0</v>
      </c>
      <c r="K1207" s="9">
        <f>SUM(S1207+U1207+W1207+Y1207+AA1207)</f>
        <v>26911.06</v>
      </c>
      <c r="L1207" s="28">
        <f>SUM(N1207:P1207)-M1207</f>
        <v>26911.06</v>
      </c>
      <c r="M1207" s="58"/>
      <c r="N1207" s="36"/>
      <c r="O1207" s="8">
        <f>SUM(R1207)</f>
        <v>0</v>
      </c>
      <c r="P1207" s="9">
        <f>SUM(T1207+V1207+X1207+Z1207+AB1207)</f>
        <v>26911.06</v>
      </c>
      <c r="Q1207" s="83"/>
      <c r="R1207" s="24"/>
      <c r="S1207" s="24"/>
      <c r="T1207" s="24"/>
      <c r="U1207" s="24"/>
      <c r="V1207" s="24"/>
      <c r="W1207" s="24">
        <v>26911.06</v>
      </c>
      <c r="X1207" s="24">
        <v>26911.06</v>
      </c>
      <c r="Y1207" s="24"/>
      <c r="Z1207" s="24"/>
      <c r="AA1207" s="24"/>
      <c r="AB1207" s="24"/>
    </row>
    <row r="1208" spans="1:28" s="225" customFormat="1" outlineLevel="1">
      <c r="A1208" s="217" t="s">
        <v>804</v>
      </c>
      <c r="B1208" s="228"/>
      <c r="C1208" s="228"/>
      <c r="D1208" s="228"/>
      <c r="E1208" s="228"/>
      <c r="F1208" s="91"/>
      <c r="G1208" s="219">
        <f t="shared" ref="G1208:G1210" si="912">SUM(I1208:K1208)-H1208</f>
        <v>557070</v>
      </c>
      <c r="H1208" s="219"/>
      <c r="I1208" s="220"/>
      <c r="J1208" s="221">
        <f t="shared" ref="J1208:J1210" si="913">SUM(Q1208)</f>
        <v>0</v>
      </c>
      <c r="K1208" s="222">
        <f t="shared" ref="K1208:K1210" si="914">SUM(S1208+U1208+W1208+Y1208+AA1208)</f>
        <v>557070</v>
      </c>
      <c r="L1208" s="77">
        <f t="shared" ref="L1208:L1210" si="915">SUM(N1208:P1208)-M1208</f>
        <v>557070</v>
      </c>
      <c r="M1208" s="224"/>
      <c r="N1208" s="220"/>
      <c r="O1208" s="221">
        <f t="shared" ref="O1208:O1210" si="916">SUM(R1208)</f>
        <v>0</v>
      </c>
      <c r="P1208" s="222">
        <f t="shared" ref="P1208:P1210" si="917">SUM(T1208+V1208+X1208+Z1208+AB1208)</f>
        <v>557070</v>
      </c>
      <c r="Q1208" s="229"/>
      <c r="R1208" s="219"/>
      <c r="S1208" s="219"/>
      <c r="T1208" s="219"/>
      <c r="U1208" s="219"/>
      <c r="V1208" s="219"/>
      <c r="W1208" s="219">
        <v>557070</v>
      </c>
      <c r="X1208" s="219">
        <v>557070</v>
      </c>
      <c r="Y1208" s="219"/>
      <c r="Z1208" s="219"/>
      <c r="AA1208" s="219"/>
      <c r="AB1208" s="219"/>
    </row>
    <row r="1209" spans="1:28" s="225" customFormat="1" outlineLevel="1">
      <c r="A1209" s="217" t="s">
        <v>805</v>
      </c>
      <c r="B1209" s="228"/>
      <c r="C1209" s="228"/>
      <c r="D1209" s="228"/>
      <c r="E1209" s="228"/>
      <c r="F1209" s="91"/>
      <c r="G1209" s="219">
        <f t="shared" si="912"/>
        <v>41930</v>
      </c>
      <c r="H1209" s="219"/>
      <c r="I1209" s="220"/>
      <c r="J1209" s="221">
        <f t="shared" si="913"/>
        <v>0</v>
      </c>
      <c r="K1209" s="222">
        <f t="shared" si="914"/>
        <v>41930</v>
      </c>
      <c r="L1209" s="77">
        <f t="shared" si="915"/>
        <v>41930</v>
      </c>
      <c r="M1209" s="224"/>
      <c r="N1209" s="220"/>
      <c r="O1209" s="221">
        <f t="shared" si="916"/>
        <v>0</v>
      </c>
      <c r="P1209" s="222">
        <f t="shared" si="917"/>
        <v>41930</v>
      </c>
      <c r="Q1209" s="229"/>
      <c r="R1209" s="219"/>
      <c r="S1209" s="219"/>
      <c r="T1209" s="219"/>
      <c r="U1209" s="219"/>
      <c r="V1209" s="219"/>
      <c r="W1209" s="219">
        <v>41930</v>
      </c>
      <c r="X1209" s="219">
        <v>41930</v>
      </c>
      <c r="Y1209" s="219"/>
      <c r="Z1209" s="219"/>
      <c r="AA1209" s="219"/>
      <c r="AB1209" s="219"/>
    </row>
    <row r="1210" spans="1:28" s="225" customFormat="1" outlineLevel="1">
      <c r="A1210" s="217" t="s">
        <v>806</v>
      </c>
      <c r="B1210" s="228"/>
      <c r="C1210" s="228"/>
      <c r="D1210" s="228"/>
      <c r="E1210" s="228"/>
      <c r="F1210" s="91"/>
      <c r="G1210" s="219">
        <f t="shared" si="912"/>
        <v>27334.6</v>
      </c>
      <c r="H1210" s="219"/>
      <c r="I1210" s="220"/>
      <c r="J1210" s="221">
        <f t="shared" si="913"/>
        <v>0</v>
      </c>
      <c r="K1210" s="222">
        <f t="shared" si="914"/>
        <v>27334.6</v>
      </c>
      <c r="L1210" s="77">
        <f t="shared" si="915"/>
        <v>27334.6</v>
      </c>
      <c r="M1210" s="224"/>
      <c r="N1210" s="220"/>
      <c r="O1210" s="221">
        <f t="shared" si="916"/>
        <v>0</v>
      </c>
      <c r="P1210" s="222">
        <f t="shared" si="917"/>
        <v>27334.6</v>
      </c>
      <c r="Q1210" s="229"/>
      <c r="R1210" s="219"/>
      <c r="S1210" s="219"/>
      <c r="T1210" s="219"/>
      <c r="U1210" s="219"/>
      <c r="V1210" s="219"/>
      <c r="W1210" s="219">
        <v>27334.6</v>
      </c>
      <c r="X1210" s="219">
        <v>27334.6</v>
      </c>
      <c r="Y1210" s="219"/>
      <c r="Z1210" s="219"/>
      <c r="AA1210" s="219"/>
      <c r="AB1210" s="219"/>
    </row>
    <row r="1211" spans="1:28" s="7" customFormat="1" ht="94.5" outlineLevel="1">
      <c r="A1211" s="14" t="s">
        <v>475</v>
      </c>
      <c r="B1211" s="79" t="s">
        <v>312</v>
      </c>
      <c r="C1211" s="79" t="s">
        <v>476</v>
      </c>
      <c r="D1211" s="79" t="s">
        <v>2</v>
      </c>
      <c r="E1211" s="79" t="s">
        <v>2</v>
      </c>
      <c r="F1211" s="48"/>
      <c r="G1211" s="49">
        <f>SUM(G1212)</f>
        <v>14685.17</v>
      </c>
      <c r="H1211" s="49">
        <f t="shared" ref="H1211:AB1213" si="918">SUM(H1212)</f>
        <v>0</v>
      </c>
      <c r="I1211" s="71">
        <f t="shared" si="918"/>
        <v>0</v>
      </c>
      <c r="J1211" s="71">
        <f t="shared" si="918"/>
        <v>14685.17</v>
      </c>
      <c r="K1211" s="71">
        <f t="shared" si="918"/>
        <v>0</v>
      </c>
      <c r="L1211" s="71">
        <f t="shared" si="918"/>
        <v>14685.17</v>
      </c>
      <c r="M1211" s="71">
        <f t="shared" si="918"/>
        <v>0</v>
      </c>
      <c r="N1211" s="71">
        <f t="shared" si="918"/>
        <v>0</v>
      </c>
      <c r="O1211" s="71">
        <f t="shared" si="918"/>
        <v>14685.17</v>
      </c>
      <c r="P1211" s="71">
        <f t="shared" si="918"/>
        <v>0</v>
      </c>
      <c r="Q1211" s="49">
        <f t="shared" si="918"/>
        <v>14685.17</v>
      </c>
      <c r="R1211" s="49">
        <f t="shared" si="918"/>
        <v>14685.17</v>
      </c>
      <c r="S1211" s="49">
        <f t="shared" si="918"/>
        <v>0</v>
      </c>
      <c r="T1211" s="49">
        <f t="shared" si="918"/>
        <v>0</v>
      </c>
      <c r="U1211" s="49">
        <f t="shared" si="918"/>
        <v>0</v>
      </c>
      <c r="V1211" s="49">
        <f t="shared" si="918"/>
        <v>0</v>
      </c>
      <c r="W1211" s="49">
        <f t="shared" si="918"/>
        <v>0</v>
      </c>
      <c r="X1211" s="49">
        <f t="shared" si="918"/>
        <v>0</v>
      </c>
      <c r="Y1211" s="49">
        <f t="shared" si="918"/>
        <v>0</v>
      </c>
      <c r="Z1211" s="49">
        <f t="shared" si="918"/>
        <v>0</v>
      </c>
      <c r="AA1211" s="49">
        <f t="shared" si="918"/>
        <v>0</v>
      </c>
      <c r="AB1211" s="49">
        <f t="shared" si="918"/>
        <v>0</v>
      </c>
    </row>
    <row r="1212" spans="1:28" s="4" customFormat="1" ht="47.25" outlineLevel="1">
      <c r="A1212" s="12" t="s">
        <v>410</v>
      </c>
      <c r="B1212" s="22" t="s">
        <v>312</v>
      </c>
      <c r="C1212" s="22" t="s">
        <v>476</v>
      </c>
      <c r="D1212" s="22" t="s">
        <v>26</v>
      </c>
      <c r="E1212" s="22" t="s">
        <v>2</v>
      </c>
      <c r="F1212" s="44"/>
      <c r="G1212" s="24">
        <f>SUM(G1213)</f>
        <v>14685.17</v>
      </c>
      <c r="H1212" s="24">
        <f t="shared" si="918"/>
        <v>0</v>
      </c>
      <c r="I1212" s="24">
        <f t="shared" si="918"/>
        <v>0</v>
      </c>
      <c r="J1212" s="24">
        <f t="shared" si="918"/>
        <v>14685.17</v>
      </c>
      <c r="K1212" s="24">
        <f t="shared" si="918"/>
        <v>0</v>
      </c>
      <c r="L1212" s="24">
        <f t="shared" si="918"/>
        <v>14685.17</v>
      </c>
      <c r="M1212" s="24">
        <f t="shared" si="918"/>
        <v>0</v>
      </c>
      <c r="N1212" s="24">
        <f t="shared" si="918"/>
        <v>0</v>
      </c>
      <c r="O1212" s="24">
        <f t="shared" si="918"/>
        <v>14685.17</v>
      </c>
      <c r="P1212" s="24">
        <f t="shared" si="918"/>
        <v>0</v>
      </c>
      <c r="Q1212" s="24">
        <f t="shared" si="918"/>
        <v>14685.17</v>
      </c>
      <c r="R1212" s="24">
        <f t="shared" si="918"/>
        <v>14685.17</v>
      </c>
      <c r="S1212" s="24">
        <f t="shared" si="918"/>
        <v>0</v>
      </c>
      <c r="T1212" s="24">
        <f t="shared" si="918"/>
        <v>0</v>
      </c>
      <c r="U1212" s="24">
        <f t="shared" si="918"/>
        <v>0</v>
      </c>
      <c r="V1212" s="24">
        <f t="shared" si="918"/>
        <v>0</v>
      </c>
      <c r="W1212" s="24">
        <f t="shared" si="918"/>
        <v>0</v>
      </c>
      <c r="X1212" s="24">
        <f t="shared" si="918"/>
        <v>0</v>
      </c>
      <c r="Y1212" s="24">
        <f t="shared" si="918"/>
        <v>0</v>
      </c>
      <c r="Z1212" s="24">
        <f t="shared" si="918"/>
        <v>0</v>
      </c>
      <c r="AA1212" s="24">
        <f t="shared" si="918"/>
        <v>0</v>
      </c>
      <c r="AB1212" s="24">
        <f t="shared" si="918"/>
        <v>0</v>
      </c>
    </row>
    <row r="1213" spans="1:28" s="4" customFormat="1" ht="31.5" outlineLevel="1">
      <c r="A1213" s="12" t="s">
        <v>411</v>
      </c>
      <c r="B1213" s="22" t="s">
        <v>312</v>
      </c>
      <c r="C1213" s="22" t="s">
        <v>476</v>
      </c>
      <c r="D1213" s="22" t="s">
        <v>28</v>
      </c>
      <c r="E1213" s="22" t="s">
        <v>2</v>
      </c>
      <c r="F1213" s="44"/>
      <c r="G1213" s="24">
        <f>SUM(G1214)</f>
        <v>14685.17</v>
      </c>
      <c r="H1213" s="24">
        <f t="shared" si="918"/>
        <v>0</v>
      </c>
      <c r="I1213" s="24">
        <f t="shared" si="918"/>
        <v>0</v>
      </c>
      <c r="J1213" s="24">
        <f t="shared" si="918"/>
        <v>14685.17</v>
      </c>
      <c r="K1213" s="24">
        <f t="shared" si="918"/>
        <v>0</v>
      </c>
      <c r="L1213" s="24">
        <f t="shared" si="918"/>
        <v>14685.17</v>
      </c>
      <c r="M1213" s="24">
        <f t="shared" si="918"/>
        <v>0</v>
      </c>
      <c r="N1213" s="24">
        <f t="shared" si="918"/>
        <v>0</v>
      </c>
      <c r="O1213" s="24">
        <f t="shared" si="918"/>
        <v>14685.17</v>
      </c>
      <c r="P1213" s="24">
        <f t="shared" si="918"/>
        <v>0</v>
      </c>
      <c r="Q1213" s="24">
        <f t="shared" si="918"/>
        <v>14685.17</v>
      </c>
      <c r="R1213" s="24">
        <f t="shared" si="918"/>
        <v>14685.17</v>
      </c>
      <c r="S1213" s="24">
        <f t="shared" si="918"/>
        <v>0</v>
      </c>
      <c r="T1213" s="24">
        <f t="shared" si="918"/>
        <v>0</v>
      </c>
      <c r="U1213" s="24">
        <f t="shared" si="918"/>
        <v>0</v>
      </c>
      <c r="V1213" s="24">
        <f t="shared" si="918"/>
        <v>0</v>
      </c>
      <c r="W1213" s="24">
        <f t="shared" si="918"/>
        <v>0</v>
      </c>
      <c r="X1213" s="24">
        <f t="shared" si="918"/>
        <v>0</v>
      </c>
      <c r="Y1213" s="24">
        <f t="shared" si="918"/>
        <v>0</v>
      </c>
      <c r="Z1213" s="24">
        <f t="shared" si="918"/>
        <v>0</v>
      </c>
      <c r="AA1213" s="24">
        <f t="shared" si="918"/>
        <v>0</v>
      </c>
      <c r="AB1213" s="24">
        <f t="shared" si="918"/>
        <v>0</v>
      </c>
    </row>
    <row r="1214" spans="1:28" s="17" customFormat="1" ht="31.5" outlineLevel="1">
      <c r="A1214" s="12" t="s">
        <v>443</v>
      </c>
      <c r="B1214" s="22" t="s">
        <v>312</v>
      </c>
      <c r="C1214" s="22" t="s">
        <v>476</v>
      </c>
      <c r="D1214" s="22" t="s">
        <v>28</v>
      </c>
      <c r="E1214" s="22" t="s">
        <v>56</v>
      </c>
      <c r="F1214" s="23" t="s">
        <v>905</v>
      </c>
      <c r="G1214" s="24">
        <f>SUM(I1214:K1214)-H1214</f>
        <v>14685.17</v>
      </c>
      <c r="H1214" s="24"/>
      <c r="I1214" s="35"/>
      <c r="J1214" s="8">
        <f>SUM(Q1214)</f>
        <v>14685.17</v>
      </c>
      <c r="K1214" s="9">
        <f>SUM(S1214+U1214+W1214+Y1214+AA1214)</f>
        <v>0</v>
      </c>
      <c r="L1214" s="28">
        <f>SUM(N1214:P1214)-M1214</f>
        <v>14685.17</v>
      </c>
      <c r="M1214" s="58"/>
      <c r="N1214" s="36"/>
      <c r="O1214" s="8">
        <f>SUM(R1214)</f>
        <v>14685.17</v>
      </c>
      <c r="P1214" s="9">
        <f>SUM(T1214+V1214+X1214+Z1214+AB1214)</f>
        <v>0</v>
      </c>
      <c r="Q1214" s="24">
        <v>14685.17</v>
      </c>
      <c r="R1214" s="24">
        <v>14685.17</v>
      </c>
      <c r="S1214" s="24"/>
      <c r="T1214" s="24"/>
      <c r="U1214" s="24"/>
      <c r="V1214" s="24"/>
      <c r="W1214" s="24"/>
      <c r="X1214" s="24"/>
      <c r="Y1214" s="24"/>
      <c r="Z1214" s="24"/>
      <c r="AA1214" s="24"/>
      <c r="AB1214" s="24"/>
    </row>
    <row r="1215" spans="1:28" s="225" customFormat="1" outlineLevel="1">
      <c r="A1215" s="217" t="s">
        <v>804</v>
      </c>
      <c r="B1215" s="228"/>
      <c r="C1215" s="228"/>
      <c r="D1215" s="228"/>
      <c r="E1215" s="228"/>
      <c r="F1215" s="91"/>
      <c r="G1215" s="219">
        <f t="shared" ref="G1215:G1217" si="919">SUM(I1215:K1215)-H1215</f>
        <v>13607.07</v>
      </c>
      <c r="H1215" s="219"/>
      <c r="I1215" s="220"/>
      <c r="J1215" s="221">
        <f t="shared" ref="J1215:J1217" si="920">SUM(Q1215)</f>
        <v>13607.07</v>
      </c>
      <c r="K1215" s="222">
        <f t="shared" ref="K1215:K1217" si="921">SUM(S1215+U1215+W1215+Y1215+AA1215)</f>
        <v>0</v>
      </c>
      <c r="L1215" s="77">
        <f t="shared" ref="L1215:L1217" si="922">SUM(N1215:P1215)-M1215</f>
        <v>13607.07</v>
      </c>
      <c r="M1215" s="224"/>
      <c r="N1215" s="220"/>
      <c r="O1215" s="221">
        <f t="shared" ref="O1215:O1217" si="923">SUM(R1215)</f>
        <v>13607.07</v>
      </c>
      <c r="P1215" s="222">
        <f t="shared" ref="P1215:P1217" si="924">SUM(T1215+V1215+X1215+Z1215+AB1215)</f>
        <v>0</v>
      </c>
      <c r="Q1215" s="220">
        <v>13607.07</v>
      </c>
      <c r="R1215" s="220">
        <v>13607.07</v>
      </c>
      <c r="S1215" s="219"/>
      <c r="T1215" s="219"/>
      <c r="U1215" s="219"/>
      <c r="V1215" s="219"/>
      <c r="W1215" s="219"/>
      <c r="X1215" s="219"/>
      <c r="Y1215" s="219"/>
      <c r="Z1215" s="219"/>
      <c r="AA1215" s="219"/>
      <c r="AB1215" s="219"/>
    </row>
    <row r="1216" spans="1:28" s="225" customFormat="1" outlineLevel="1">
      <c r="A1216" s="217" t="s">
        <v>805</v>
      </c>
      <c r="B1216" s="228"/>
      <c r="C1216" s="228"/>
      <c r="D1216" s="228"/>
      <c r="E1216" s="228"/>
      <c r="F1216" s="91"/>
      <c r="G1216" s="219">
        <f t="shared" si="919"/>
        <v>1024.19</v>
      </c>
      <c r="H1216" s="219"/>
      <c r="I1216" s="220"/>
      <c r="J1216" s="221">
        <f t="shared" si="920"/>
        <v>1024.19</v>
      </c>
      <c r="K1216" s="222">
        <f t="shared" si="921"/>
        <v>0</v>
      </c>
      <c r="L1216" s="77">
        <f t="shared" si="922"/>
        <v>1024.19</v>
      </c>
      <c r="M1216" s="224"/>
      <c r="N1216" s="220"/>
      <c r="O1216" s="221">
        <f t="shared" si="923"/>
        <v>1024.19</v>
      </c>
      <c r="P1216" s="222">
        <f t="shared" si="924"/>
        <v>0</v>
      </c>
      <c r="Q1216" s="220">
        <v>1024.19</v>
      </c>
      <c r="R1216" s="220">
        <v>1024.19</v>
      </c>
      <c r="S1216" s="219"/>
      <c r="T1216" s="219"/>
      <c r="U1216" s="219"/>
      <c r="V1216" s="219"/>
      <c r="W1216" s="219"/>
      <c r="X1216" s="219"/>
      <c r="Y1216" s="219"/>
      <c r="Z1216" s="219"/>
      <c r="AA1216" s="219"/>
      <c r="AB1216" s="219"/>
    </row>
    <row r="1217" spans="1:28" s="225" customFormat="1" outlineLevel="1">
      <c r="A1217" s="324" t="s">
        <v>806</v>
      </c>
      <c r="B1217" s="325"/>
      <c r="C1217" s="325"/>
      <c r="D1217" s="325"/>
      <c r="E1217" s="325"/>
      <c r="F1217" s="326"/>
      <c r="G1217" s="327">
        <f t="shared" si="919"/>
        <v>53.91</v>
      </c>
      <c r="H1217" s="327"/>
      <c r="I1217" s="231"/>
      <c r="J1217" s="232">
        <f t="shared" si="920"/>
        <v>53.91</v>
      </c>
      <c r="K1217" s="233">
        <f t="shared" si="921"/>
        <v>0</v>
      </c>
      <c r="L1217" s="328">
        <f t="shared" si="922"/>
        <v>53.91</v>
      </c>
      <c r="M1217" s="235"/>
      <c r="N1217" s="231"/>
      <c r="O1217" s="232">
        <f t="shared" si="923"/>
        <v>53.91</v>
      </c>
      <c r="P1217" s="233">
        <f t="shared" si="924"/>
        <v>0</v>
      </c>
      <c r="Q1217" s="231">
        <v>53.91</v>
      </c>
      <c r="R1217" s="231">
        <v>53.91</v>
      </c>
      <c r="S1217" s="219"/>
      <c r="T1217" s="219"/>
      <c r="U1217" s="219"/>
      <c r="V1217" s="219"/>
      <c r="W1217" s="219"/>
      <c r="X1217" s="219"/>
      <c r="Y1217" s="219"/>
      <c r="Z1217" s="219"/>
      <c r="AA1217" s="219"/>
      <c r="AB1217" s="219"/>
    </row>
    <row r="1218" spans="1:28" s="225" customFormat="1" ht="94.5" outlineLevel="1">
      <c r="A1218" s="14" t="s">
        <v>544</v>
      </c>
      <c r="B1218" s="79" t="s">
        <v>312</v>
      </c>
      <c r="C1218" s="79" t="s">
        <v>906</v>
      </c>
      <c r="D1218" s="79" t="s">
        <v>2</v>
      </c>
      <c r="E1218" s="79" t="s">
        <v>2</v>
      </c>
      <c r="F1218" s="241"/>
      <c r="G1218" s="51">
        <f>SUM(G1219)</f>
        <v>600203.16</v>
      </c>
      <c r="H1218" s="51">
        <f t="shared" ref="H1218:AB1219" si="925">SUM(H1219)</f>
        <v>0</v>
      </c>
      <c r="I1218" s="51">
        <f t="shared" si="925"/>
        <v>0</v>
      </c>
      <c r="J1218" s="51">
        <f t="shared" si="925"/>
        <v>600203.16</v>
      </c>
      <c r="K1218" s="51">
        <f t="shared" si="925"/>
        <v>0</v>
      </c>
      <c r="L1218" s="51">
        <f t="shared" si="925"/>
        <v>600203.16</v>
      </c>
      <c r="M1218" s="51">
        <f t="shared" si="925"/>
        <v>0</v>
      </c>
      <c r="N1218" s="51">
        <f t="shared" si="925"/>
        <v>0</v>
      </c>
      <c r="O1218" s="51">
        <f t="shared" si="925"/>
        <v>600203.16</v>
      </c>
      <c r="P1218" s="51">
        <f t="shared" si="925"/>
        <v>0</v>
      </c>
      <c r="Q1218" s="51">
        <f t="shared" si="925"/>
        <v>600203.16</v>
      </c>
      <c r="R1218" s="51">
        <f t="shared" si="925"/>
        <v>600203.16</v>
      </c>
      <c r="S1218" s="51">
        <f t="shared" si="925"/>
        <v>0</v>
      </c>
      <c r="T1218" s="51">
        <f t="shared" si="925"/>
        <v>0</v>
      </c>
      <c r="U1218" s="51">
        <f t="shared" si="925"/>
        <v>0</v>
      </c>
      <c r="V1218" s="51">
        <f t="shared" si="925"/>
        <v>0</v>
      </c>
      <c r="W1218" s="51">
        <f t="shared" si="925"/>
        <v>0</v>
      </c>
      <c r="X1218" s="51">
        <f t="shared" si="925"/>
        <v>0</v>
      </c>
      <c r="Y1218" s="51">
        <f t="shared" si="925"/>
        <v>0</v>
      </c>
      <c r="Z1218" s="51">
        <f t="shared" si="925"/>
        <v>0</v>
      </c>
      <c r="AA1218" s="51">
        <f t="shared" si="925"/>
        <v>0</v>
      </c>
      <c r="AB1218" s="51">
        <f t="shared" si="925"/>
        <v>0</v>
      </c>
    </row>
    <row r="1219" spans="1:28" s="225" customFormat="1" ht="47.25" outlineLevel="1">
      <c r="A1219" s="12" t="s">
        <v>410</v>
      </c>
      <c r="B1219" s="22" t="s">
        <v>312</v>
      </c>
      <c r="C1219" s="22" t="s">
        <v>906</v>
      </c>
      <c r="D1219" s="22" t="s">
        <v>26</v>
      </c>
      <c r="E1219" s="22" t="s">
        <v>2</v>
      </c>
      <c r="F1219" s="241"/>
      <c r="G1219" s="28">
        <f>SUM(G1220)</f>
        <v>600203.16</v>
      </c>
      <c r="H1219" s="28">
        <f t="shared" si="925"/>
        <v>0</v>
      </c>
      <c r="I1219" s="28">
        <f t="shared" si="925"/>
        <v>0</v>
      </c>
      <c r="J1219" s="28">
        <f t="shared" si="925"/>
        <v>600203.16</v>
      </c>
      <c r="K1219" s="28">
        <f t="shared" si="925"/>
        <v>0</v>
      </c>
      <c r="L1219" s="28">
        <f t="shared" si="925"/>
        <v>600203.16</v>
      </c>
      <c r="M1219" s="28">
        <f t="shared" si="925"/>
        <v>0</v>
      </c>
      <c r="N1219" s="28">
        <f t="shared" si="925"/>
        <v>0</v>
      </c>
      <c r="O1219" s="28">
        <f t="shared" si="925"/>
        <v>600203.16</v>
      </c>
      <c r="P1219" s="28">
        <f t="shared" si="925"/>
        <v>0</v>
      </c>
      <c r="Q1219" s="28">
        <f t="shared" si="925"/>
        <v>600203.16</v>
      </c>
      <c r="R1219" s="28">
        <f t="shared" si="925"/>
        <v>600203.16</v>
      </c>
      <c r="S1219" s="28">
        <f t="shared" si="925"/>
        <v>0</v>
      </c>
      <c r="T1219" s="28">
        <f t="shared" si="925"/>
        <v>0</v>
      </c>
      <c r="U1219" s="28">
        <f t="shared" si="925"/>
        <v>0</v>
      </c>
      <c r="V1219" s="28">
        <f t="shared" si="925"/>
        <v>0</v>
      </c>
      <c r="W1219" s="28">
        <f t="shared" si="925"/>
        <v>0</v>
      </c>
      <c r="X1219" s="28">
        <f t="shared" si="925"/>
        <v>0</v>
      </c>
      <c r="Y1219" s="28">
        <f t="shared" si="925"/>
        <v>0</v>
      </c>
      <c r="Z1219" s="28">
        <f t="shared" si="925"/>
        <v>0</v>
      </c>
      <c r="AA1219" s="28">
        <f t="shared" si="925"/>
        <v>0</v>
      </c>
      <c r="AB1219" s="28">
        <f t="shared" si="925"/>
        <v>0</v>
      </c>
    </row>
    <row r="1220" spans="1:28" s="225" customFormat="1" ht="31.5" outlineLevel="1">
      <c r="A1220" s="12" t="s">
        <v>411</v>
      </c>
      <c r="B1220" s="22" t="s">
        <v>312</v>
      </c>
      <c r="C1220" s="22" t="s">
        <v>906</v>
      </c>
      <c r="D1220" s="22" t="s">
        <v>28</v>
      </c>
      <c r="E1220" s="22" t="s">
        <v>2</v>
      </c>
      <c r="F1220" s="241"/>
      <c r="G1220" s="28">
        <f>SUM(G1221:G1222)</f>
        <v>600203.16</v>
      </c>
      <c r="H1220" s="28">
        <f t="shared" ref="H1220:AB1220" si="926">SUM(H1221:H1222)</f>
        <v>0</v>
      </c>
      <c r="I1220" s="28">
        <f t="shared" si="926"/>
        <v>0</v>
      </c>
      <c r="J1220" s="28">
        <f t="shared" si="926"/>
        <v>600203.16</v>
      </c>
      <c r="K1220" s="28">
        <f t="shared" si="926"/>
        <v>0</v>
      </c>
      <c r="L1220" s="28">
        <f t="shared" si="926"/>
        <v>600203.16</v>
      </c>
      <c r="M1220" s="28">
        <f t="shared" si="926"/>
        <v>0</v>
      </c>
      <c r="N1220" s="28">
        <f t="shared" si="926"/>
        <v>0</v>
      </c>
      <c r="O1220" s="28">
        <f t="shared" si="926"/>
        <v>600203.16</v>
      </c>
      <c r="P1220" s="28">
        <f t="shared" si="926"/>
        <v>0</v>
      </c>
      <c r="Q1220" s="28">
        <f t="shared" si="926"/>
        <v>600203.16</v>
      </c>
      <c r="R1220" s="28">
        <f t="shared" si="926"/>
        <v>600203.16</v>
      </c>
      <c r="S1220" s="28">
        <f t="shared" si="926"/>
        <v>0</v>
      </c>
      <c r="T1220" s="28">
        <f t="shared" si="926"/>
        <v>0</v>
      </c>
      <c r="U1220" s="28">
        <f t="shared" si="926"/>
        <v>0</v>
      </c>
      <c r="V1220" s="28">
        <f t="shared" si="926"/>
        <v>0</v>
      </c>
      <c r="W1220" s="28">
        <f t="shared" si="926"/>
        <v>0</v>
      </c>
      <c r="X1220" s="28">
        <f t="shared" si="926"/>
        <v>0</v>
      </c>
      <c r="Y1220" s="28">
        <f t="shared" si="926"/>
        <v>0</v>
      </c>
      <c r="Z1220" s="28">
        <f t="shared" si="926"/>
        <v>0</v>
      </c>
      <c r="AA1220" s="28">
        <f t="shared" si="926"/>
        <v>0</v>
      </c>
      <c r="AB1220" s="28">
        <f t="shared" si="926"/>
        <v>0</v>
      </c>
    </row>
    <row r="1221" spans="1:28" s="225" customFormat="1" ht="31.5" outlineLevel="1">
      <c r="A1221" s="2" t="s">
        <v>71</v>
      </c>
      <c r="B1221" s="22" t="s">
        <v>312</v>
      </c>
      <c r="C1221" s="22" t="s">
        <v>906</v>
      </c>
      <c r="D1221" s="23" t="s">
        <v>28</v>
      </c>
      <c r="E1221" s="23" t="s">
        <v>72</v>
      </c>
      <c r="F1221" s="241" t="s">
        <v>907</v>
      </c>
      <c r="G1221" s="24">
        <f>SUM(I1221:K1221)-H1221</f>
        <v>557625.79</v>
      </c>
      <c r="H1221" s="24"/>
      <c r="I1221" s="35"/>
      <c r="J1221" s="8">
        <f>SUM(Q1221)</f>
        <v>557625.79</v>
      </c>
      <c r="K1221" s="9">
        <f>SUM(S1221+U1221+W1221+Y1221+AA1221)</f>
        <v>0</v>
      </c>
      <c r="L1221" s="28">
        <f>SUM(N1221:P1221)-M1221</f>
        <v>557625.79</v>
      </c>
      <c r="M1221" s="58"/>
      <c r="N1221" s="36"/>
      <c r="O1221" s="8">
        <f>SUM(R1221)</f>
        <v>557625.79</v>
      </c>
      <c r="P1221" s="9">
        <f>SUM(T1221+V1221+X1221+Z1221+AB1221)</f>
        <v>0</v>
      </c>
      <c r="Q1221" s="28">
        <v>557625.79</v>
      </c>
      <c r="R1221" s="28">
        <v>557625.79</v>
      </c>
      <c r="S1221" s="229"/>
      <c r="T1221" s="219"/>
      <c r="U1221" s="219"/>
      <c r="V1221" s="219"/>
      <c r="W1221" s="219"/>
      <c r="X1221" s="219"/>
      <c r="Y1221" s="219"/>
      <c r="Z1221" s="219"/>
      <c r="AA1221" s="219"/>
      <c r="AB1221" s="219"/>
    </row>
    <row r="1222" spans="1:28" s="225" customFormat="1" ht="31.5" outlineLevel="1">
      <c r="A1222" s="12" t="s">
        <v>443</v>
      </c>
      <c r="B1222" s="22" t="s">
        <v>312</v>
      </c>
      <c r="C1222" s="22" t="s">
        <v>906</v>
      </c>
      <c r="D1222" s="22" t="s">
        <v>28</v>
      </c>
      <c r="E1222" s="22" t="s">
        <v>56</v>
      </c>
      <c r="F1222" s="241" t="s">
        <v>907</v>
      </c>
      <c r="G1222" s="24">
        <f>SUM(I1222:K1222)-H1222</f>
        <v>42577.37</v>
      </c>
      <c r="H1222" s="24"/>
      <c r="I1222" s="35"/>
      <c r="J1222" s="8">
        <f>SUM(Q1222)</f>
        <v>42577.37</v>
      </c>
      <c r="K1222" s="9">
        <f>SUM(S1222+U1222+W1222+Y1222+AA1222)</f>
        <v>0</v>
      </c>
      <c r="L1222" s="28">
        <f>SUM(N1222:P1222)-M1222</f>
        <v>42577.37</v>
      </c>
      <c r="M1222" s="58"/>
      <c r="N1222" s="36"/>
      <c r="O1222" s="8">
        <f>SUM(R1222)</f>
        <v>42577.37</v>
      </c>
      <c r="P1222" s="9">
        <f>SUM(T1222+V1222+X1222+Z1222+AB1222)</f>
        <v>0</v>
      </c>
      <c r="Q1222" s="28">
        <v>42577.37</v>
      </c>
      <c r="R1222" s="28">
        <v>42577.37</v>
      </c>
      <c r="S1222" s="229"/>
      <c r="T1222" s="219"/>
      <c r="U1222" s="219"/>
      <c r="V1222" s="219"/>
      <c r="W1222" s="219"/>
      <c r="X1222" s="219"/>
      <c r="Y1222" s="219"/>
      <c r="Z1222" s="219"/>
      <c r="AA1222" s="219"/>
      <c r="AB1222" s="219"/>
    </row>
    <row r="1223" spans="1:28" s="225" customFormat="1" outlineLevel="1">
      <c r="A1223" s="324" t="s">
        <v>804</v>
      </c>
      <c r="B1223" s="330"/>
      <c r="C1223" s="330"/>
      <c r="D1223" s="330"/>
      <c r="E1223" s="330"/>
      <c r="F1223" s="330"/>
      <c r="G1223" s="327">
        <f t="shared" ref="G1223:G1225" si="927">SUM(I1223:K1223)-H1223</f>
        <v>556140</v>
      </c>
      <c r="H1223" s="327"/>
      <c r="I1223" s="231"/>
      <c r="J1223" s="232">
        <f t="shared" ref="J1223:J1225" si="928">SUM(Q1223)</f>
        <v>556140</v>
      </c>
      <c r="K1223" s="233">
        <f t="shared" ref="K1223:K1225" si="929">SUM(S1223+U1223+W1223+Y1223+AA1223)</f>
        <v>0</v>
      </c>
      <c r="L1223" s="328">
        <f t="shared" ref="L1223:L1225" si="930">SUM(N1223:P1223)-M1223</f>
        <v>556140</v>
      </c>
      <c r="M1223" s="235"/>
      <c r="N1223" s="231"/>
      <c r="O1223" s="232">
        <f t="shared" ref="O1223:O1225" si="931">SUM(R1223)</f>
        <v>556140</v>
      </c>
      <c r="P1223" s="233">
        <f t="shared" ref="P1223:P1225" si="932">SUM(T1223+V1223+X1223+Z1223+AB1223)</f>
        <v>0</v>
      </c>
      <c r="Q1223" s="328">
        <v>556140</v>
      </c>
      <c r="R1223" s="328">
        <v>556140</v>
      </c>
      <c r="S1223" s="331"/>
      <c r="T1223" s="327"/>
      <c r="U1223" s="327"/>
      <c r="V1223" s="327"/>
      <c r="W1223" s="327"/>
      <c r="X1223" s="327"/>
      <c r="Y1223" s="219"/>
      <c r="Z1223" s="219"/>
      <c r="AA1223" s="219"/>
      <c r="AB1223" s="219"/>
    </row>
    <row r="1224" spans="1:28" s="225" customFormat="1" outlineLevel="1">
      <c r="A1224" s="217" t="s">
        <v>805</v>
      </c>
      <c r="B1224" s="241"/>
      <c r="C1224" s="241"/>
      <c r="D1224" s="241"/>
      <c r="E1224" s="241"/>
      <c r="F1224" s="241"/>
      <c r="G1224" s="77">
        <f t="shared" si="927"/>
        <v>41860</v>
      </c>
      <c r="H1224" s="77"/>
      <c r="I1224" s="77"/>
      <c r="J1224" s="221">
        <f t="shared" si="928"/>
        <v>41860</v>
      </c>
      <c r="K1224" s="222">
        <f t="shared" si="929"/>
        <v>0</v>
      </c>
      <c r="L1224" s="77">
        <f t="shared" si="930"/>
        <v>41860</v>
      </c>
      <c r="M1224" s="224"/>
      <c r="N1224" s="77"/>
      <c r="O1224" s="221">
        <f t="shared" si="931"/>
        <v>41860</v>
      </c>
      <c r="P1224" s="222">
        <f t="shared" si="932"/>
        <v>0</v>
      </c>
      <c r="Q1224" s="77">
        <v>41860</v>
      </c>
      <c r="R1224" s="77">
        <v>41860</v>
      </c>
      <c r="S1224" s="77"/>
      <c r="T1224" s="77"/>
      <c r="U1224" s="77"/>
      <c r="V1224" s="77"/>
      <c r="W1224" s="77"/>
      <c r="X1224" s="77"/>
      <c r="Y1224" s="229"/>
      <c r="Z1224" s="219"/>
      <c r="AA1224" s="219"/>
      <c r="AB1224" s="219"/>
    </row>
    <row r="1225" spans="1:28" s="225" customFormat="1" outlineLevel="1">
      <c r="A1225" s="217" t="s">
        <v>806</v>
      </c>
      <c r="B1225" s="241"/>
      <c r="C1225" s="241"/>
      <c r="D1225" s="241"/>
      <c r="E1225" s="241"/>
      <c r="F1225" s="241"/>
      <c r="G1225" s="77">
        <f t="shared" si="927"/>
        <v>2203.16</v>
      </c>
      <c r="H1225" s="77"/>
      <c r="I1225" s="77"/>
      <c r="J1225" s="221">
        <f t="shared" si="928"/>
        <v>2203.16</v>
      </c>
      <c r="K1225" s="222">
        <f t="shared" si="929"/>
        <v>0</v>
      </c>
      <c r="L1225" s="77">
        <f t="shared" si="930"/>
        <v>2203.16</v>
      </c>
      <c r="M1225" s="224"/>
      <c r="N1225" s="77"/>
      <c r="O1225" s="221">
        <f t="shared" si="931"/>
        <v>2203.16</v>
      </c>
      <c r="P1225" s="222">
        <f t="shared" si="932"/>
        <v>0</v>
      </c>
      <c r="Q1225" s="77">
        <v>2203.16</v>
      </c>
      <c r="R1225" s="77">
        <v>2203.16</v>
      </c>
      <c r="S1225" s="77"/>
      <c r="T1225" s="77"/>
      <c r="U1225" s="77"/>
      <c r="V1225" s="77"/>
      <c r="W1225" s="77"/>
      <c r="X1225" s="77"/>
      <c r="Y1225" s="229"/>
      <c r="Z1225" s="219"/>
      <c r="AA1225" s="219"/>
      <c r="AB1225" s="219"/>
    </row>
    <row r="1226" spans="1:28" s="7" customFormat="1" ht="47.25" outlineLevel="1">
      <c r="A1226" s="333" t="s">
        <v>477</v>
      </c>
      <c r="B1226" s="334" t="s">
        <v>312</v>
      </c>
      <c r="C1226" s="334" t="s">
        <v>192</v>
      </c>
      <c r="D1226" s="334" t="s">
        <v>2</v>
      </c>
      <c r="E1226" s="334" t="s">
        <v>2</v>
      </c>
      <c r="F1226" s="65"/>
      <c r="G1226" s="51">
        <f t="shared" ref="G1226:AB1226" si="933">SUM(G1227+G1235+G1254+G1251)</f>
        <v>37158227.130000003</v>
      </c>
      <c r="H1226" s="51">
        <f t="shared" si="933"/>
        <v>0</v>
      </c>
      <c r="I1226" s="51">
        <f t="shared" si="933"/>
        <v>0</v>
      </c>
      <c r="J1226" s="51">
        <f t="shared" si="933"/>
        <v>22017649.059999995</v>
      </c>
      <c r="K1226" s="51">
        <f t="shared" si="933"/>
        <v>15140578.07</v>
      </c>
      <c r="L1226" s="51">
        <f t="shared" si="933"/>
        <v>35598436.270000003</v>
      </c>
      <c r="M1226" s="51">
        <f t="shared" si="933"/>
        <v>0</v>
      </c>
      <c r="N1226" s="51">
        <f t="shared" si="933"/>
        <v>0</v>
      </c>
      <c r="O1226" s="51">
        <f t="shared" si="933"/>
        <v>21700654.18</v>
      </c>
      <c r="P1226" s="51">
        <f t="shared" si="933"/>
        <v>13897782.09</v>
      </c>
      <c r="Q1226" s="51">
        <f t="shared" si="933"/>
        <v>22017649.059999995</v>
      </c>
      <c r="R1226" s="51">
        <f t="shared" si="933"/>
        <v>21700654.18</v>
      </c>
      <c r="S1226" s="51">
        <f t="shared" si="933"/>
        <v>3027783.1</v>
      </c>
      <c r="T1226" s="51">
        <f t="shared" si="933"/>
        <v>3026298.3</v>
      </c>
      <c r="U1226" s="51">
        <f t="shared" si="933"/>
        <v>2925000.5</v>
      </c>
      <c r="V1226" s="51">
        <f t="shared" si="933"/>
        <v>2504817.48</v>
      </c>
      <c r="W1226" s="51">
        <f t="shared" si="933"/>
        <v>4451149.17</v>
      </c>
      <c r="X1226" s="51">
        <f t="shared" si="933"/>
        <v>4307307.8600000003</v>
      </c>
      <c r="Y1226" s="51">
        <f t="shared" si="933"/>
        <v>2552537.3199999998</v>
      </c>
      <c r="Z1226" s="51">
        <f t="shared" si="933"/>
        <v>2513089.71</v>
      </c>
      <c r="AA1226" s="51">
        <f t="shared" si="933"/>
        <v>2184107.98</v>
      </c>
      <c r="AB1226" s="51">
        <f t="shared" si="933"/>
        <v>1546268.7399999998</v>
      </c>
    </row>
    <row r="1227" spans="1:28" s="17" customFormat="1" ht="110.25" outlineLevel="1">
      <c r="A1227" s="332" t="s">
        <v>404</v>
      </c>
      <c r="B1227" s="320" t="s">
        <v>312</v>
      </c>
      <c r="C1227" s="320" t="s">
        <v>192</v>
      </c>
      <c r="D1227" s="320" t="s">
        <v>10</v>
      </c>
      <c r="E1227" s="320" t="s">
        <v>2</v>
      </c>
      <c r="F1227" s="66"/>
      <c r="G1227" s="67">
        <f>SUM(G1228+G1231+G1233)</f>
        <v>27700313.220000003</v>
      </c>
      <c r="H1227" s="67">
        <f t="shared" ref="H1227:AB1227" si="934">SUM(H1228+H1231+H1233)</f>
        <v>0</v>
      </c>
      <c r="I1227" s="67">
        <f t="shared" si="934"/>
        <v>0</v>
      </c>
      <c r="J1227" s="67">
        <f t="shared" si="934"/>
        <v>17082206.009999998</v>
      </c>
      <c r="K1227" s="67">
        <f t="shared" si="934"/>
        <v>10618107.210000001</v>
      </c>
      <c r="L1227" s="67">
        <f t="shared" si="934"/>
        <v>27196105.109999999</v>
      </c>
      <c r="M1227" s="67">
        <f t="shared" si="934"/>
        <v>0</v>
      </c>
      <c r="N1227" s="67">
        <f t="shared" si="934"/>
        <v>0</v>
      </c>
      <c r="O1227" s="67">
        <f t="shared" si="934"/>
        <v>17073502.48</v>
      </c>
      <c r="P1227" s="67">
        <f t="shared" si="934"/>
        <v>10122602.630000001</v>
      </c>
      <c r="Q1227" s="67">
        <f t="shared" si="934"/>
        <v>17082206.009999998</v>
      </c>
      <c r="R1227" s="67">
        <f t="shared" si="934"/>
        <v>17073502.48</v>
      </c>
      <c r="S1227" s="67">
        <f t="shared" si="934"/>
        <v>2181368.79</v>
      </c>
      <c r="T1227" s="67">
        <f t="shared" si="934"/>
        <v>2181368.79</v>
      </c>
      <c r="U1227" s="67">
        <f t="shared" si="934"/>
        <v>1450207.96</v>
      </c>
      <c r="V1227" s="67">
        <f t="shared" si="934"/>
        <v>1450167.56</v>
      </c>
      <c r="W1227" s="67">
        <f t="shared" si="934"/>
        <v>3337460</v>
      </c>
      <c r="X1227" s="67">
        <f t="shared" si="934"/>
        <v>3288076.95</v>
      </c>
      <c r="Y1227" s="24">
        <f t="shared" si="934"/>
        <v>2042366.4799999997</v>
      </c>
      <c r="Z1227" s="24">
        <f t="shared" si="934"/>
        <v>2040334.2599999998</v>
      </c>
      <c r="AA1227" s="24">
        <f t="shared" si="934"/>
        <v>1606703.98</v>
      </c>
      <c r="AB1227" s="24">
        <f t="shared" si="934"/>
        <v>1162655.0699999998</v>
      </c>
    </row>
    <row r="1228" spans="1:28" s="17" customFormat="1" ht="31.5" outlineLevel="1">
      <c r="A1228" s="12" t="s">
        <v>478</v>
      </c>
      <c r="B1228" s="22" t="s">
        <v>312</v>
      </c>
      <c r="C1228" s="22" t="s">
        <v>192</v>
      </c>
      <c r="D1228" s="22" t="s">
        <v>68</v>
      </c>
      <c r="E1228" s="22" t="s">
        <v>2</v>
      </c>
      <c r="F1228" s="23"/>
      <c r="G1228" s="24">
        <f>SUM(G1229:G1230)</f>
        <v>21161334.260000002</v>
      </c>
      <c r="H1228" s="24">
        <f t="shared" ref="H1228:AB1228" si="935">SUM(H1229:H1230)</f>
        <v>0</v>
      </c>
      <c r="I1228" s="24">
        <f t="shared" si="935"/>
        <v>0</v>
      </c>
      <c r="J1228" s="24">
        <f t="shared" si="935"/>
        <v>13133593.01</v>
      </c>
      <c r="K1228" s="24">
        <f t="shared" si="935"/>
        <v>8027741.2500000009</v>
      </c>
      <c r="L1228" s="24">
        <f t="shared" si="935"/>
        <v>20910390.07</v>
      </c>
      <c r="M1228" s="24">
        <f t="shared" si="935"/>
        <v>0</v>
      </c>
      <c r="N1228" s="24">
        <f t="shared" si="935"/>
        <v>0</v>
      </c>
      <c r="O1228" s="24">
        <f t="shared" si="935"/>
        <v>13133564.16</v>
      </c>
      <c r="P1228" s="24">
        <f t="shared" si="935"/>
        <v>7776825.9100000001</v>
      </c>
      <c r="Q1228" s="24">
        <f t="shared" si="935"/>
        <v>13133593.01</v>
      </c>
      <c r="R1228" s="24">
        <f t="shared" si="935"/>
        <v>13133564.16</v>
      </c>
      <c r="S1228" s="24">
        <f t="shared" si="935"/>
        <v>1675200.72</v>
      </c>
      <c r="T1228" s="24">
        <f t="shared" si="935"/>
        <v>1675200.72</v>
      </c>
      <c r="U1228" s="24">
        <f t="shared" si="935"/>
        <v>1113831</v>
      </c>
      <c r="V1228" s="24">
        <f t="shared" si="935"/>
        <v>1113800.03</v>
      </c>
      <c r="W1228" s="24">
        <f t="shared" si="935"/>
        <v>2533178</v>
      </c>
      <c r="X1228" s="24">
        <f t="shared" si="935"/>
        <v>2526226.9</v>
      </c>
      <c r="Y1228" s="24">
        <f t="shared" si="935"/>
        <v>1568622.0499999998</v>
      </c>
      <c r="Z1228" s="24">
        <f t="shared" si="935"/>
        <v>1568622.0499999998</v>
      </c>
      <c r="AA1228" s="24">
        <f t="shared" si="935"/>
        <v>1136909.48</v>
      </c>
      <c r="AB1228" s="24">
        <f t="shared" si="935"/>
        <v>892976.21</v>
      </c>
    </row>
    <row r="1229" spans="1:28" s="17" customFormat="1" outlineLevel="1">
      <c r="A1229" s="12" t="s">
        <v>406</v>
      </c>
      <c r="B1229" s="22" t="s">
        <v>312</v>
      </c>
      <c r="C1229" s="22" t="s">
        <v>192</v>
      </c>
      <c r="D1229" s="22" t="s">
        <v>68</v>
      </c>
      <c r="E1229" s="22" t="s">
        <v>14</v>
      </c>
      <c r="F1229" s="23"/>
      <c r="G1229" s="24">
        <f>SUM(I1229:K1229)-H1229</f>
        <v>21047723.170000002</v>
      </c>
      <c r="H1229" s="24"/>
      <c r="I1229" s="35"/>
      <c r="J1229" s="8">
        <f>SUM(Q1229)</f>
        <v>13046181.869999999</v>
      </c>
      <c r="K1229" s="9">
        <f>SUM(S1229+U1229+W1229+Y1229+AA1229)</f>
        <v>8001541.3000000007</v>
      </c>
      <c r="L1229" s="28">
        <f>SUM(N1229:P1229)-M1229</f>
        <v>20796778.98</v>
      </c>
      <c r="M1229" s="58"/>
      <c r="N1229" s="36"/>
      <c r="O1229" s="8">
        <f>SUM(R1229)</f>
        <v>13046153.02</v>
      </c>
      <c r="P1229" s="9">
        <f>SUM(T1229+V1229+X1229+Z1229+AB1229)</f>
        <v>7750625.96</v>
      </c>
      <c r="Q1229" s="24">
        <v>13046181.869999999</v>
      </c>
      <c r="R1229" s="24">
        <v>13046153.02</v>
      </c>
      <c r="S1229" s="24">
        <v>1659206.47</v>
      </c>
      <c r="T1229" s="24">
        <v>1659206.47</v>
      </c>
      <c r="U1229" s="24">
        <v>1113831</v>
      </c>
      <c r="V1229" s="24">
        <v>1113800.03</v>
      </c>
      <c r="W1229" s="24">
        <v>2529633.44</v>
      </c>
      <c r="X1229" s="24">
        <v>2522682.34</v>
      </c>
      <c r="Y1229" s="24">
        <v>1561960.91</v>
      </c>
      <c r="Z1229" s="24">
        <v>1561960.91</v>
      </c>
      <c r="AA1229" s="24">
        <v>1136909.48</v>
      </c>
      <c r="AB1229" s="24">
        <v>892976.21</v>
      </c>
    </row>
    <row r="1230" spans="1:28" s="17" customFormat="1" ht="47.25" outlineLevel="1">
      <c r="A1230" s="12" t="s">
        <v>407</v>
      </c>
      <c r="B1230" s="22" t="s">
        <v>312</v>
      </c>
      <c r="C1230" s="22" t="s">
        <v>192</v>
      </c>
      <c r="D1230" s="22" t="s">
        <v>68</v>
      </c>
      <c r="E1230" s="22" t="s">
        <v>24</v>
      </c>
      <c r="F1230" s="23"/>
      <c r="G1230" s="24">
        <f>SUM(I1230:K1230)-H1230</f>
        <v>113611.09</v>
      </c>
      <c r="H1230" s="24"/>
      <c r="I1230" s="35"/>
      <c r="J1230" s="8">
        <f>SUM(Q1230)</f>
        <v>87411.14</v>
      </c>
      <c r="K1230" s="9">
        <f>SUM(S1230+U1230+W1230+Y1230+AA1230)</f>
        <v>26199.95</v>
      </c>
      <c r="L1230" s="28">
        <f>SUM(N1230:P1230)-M1230</f>
        <v>113611.09</v>
      </c>
      <c r="M1230" s="58"/>
      <c r="N1230" s="36"/>
      <c r="O1230" s="8">
        <f>SUM(R1230)</f>
        <v>87411.14</v>
      </c>
      <c r="P1230" s="9">
        <f>SUM(T1230+V1230+X1230+Z1230+AB1230)</f>
        <v>26199.95</v>
      </c>
      <c r="Q1230" s="24">
        <v>87411.14</v>
      </c>
      <c r="R1230" s="24">
        <v>87411.14</v>
      </c>
      <c r="S1230" s="24">
        <v>15994.25</v>
      </c>
      <c r="T1230" s="24">
        <v>15994.25</v>
      </c>
      <c r="U1230" s="24"/>
      <c r="V1230" s="24"/>
      <c r="W1230" s="24">
        <v>3544.56</v>
      </c>
      <c r="X1230" s="24">
        <v>3544.56</v>
      </c>
      <c r="Y1230" s="24">
        <v>6661.14</v>
      </c>
      <c r="Z1230" s="24">
        <v>6661.14</v>
      </c>
      <c r="AA1230" s="24"/>
      <c r="AB1230" s="24"/>
    </row>
    <row r="1231" spans="1:28" s="4" customFormat="1" ht="47.25" outlineLevel="1">
      <c r="A1231" s="12" t="s">
        <v>479</v>
      </c>
      <c r="B1231" s="22" t="s">
        <v>312</v>
      </c>
      <c r="C1231" s="22" t="s">
        <v>192</v>
      </c>
      <c r="D1231" s="22" t="s">
        <v>308</v>
      </c>
      <c r="E1231" s="22" t="s">
        <v>2</v>
      </c>
      <c r="F1231" s="44"/>
      <c r="G1231" s="24">
        <f>SUM(G1232)</f>
        <v>8500</v>
      </c>
      <c r="H1231" s="24">
        <f t="shared" ref="H1231:AB1231" si="936">SUM(H1232)</f>
        <v>0</v>
      </c>
      <c r="I1231" s="24">
        <f t="shared" si="936"/>
        <v>0</v>
      </c>
      <c r="J1231" s="24">
        <f t="shared" si="936"/>
        <v>8500</v>
      </c>
      <c r="K1231" s="24">
        <f t="shared" si="936"/>
        <v>0</v>
      </c>
      <c r="L1231" s="24">
        <f t="shared" si="936"/>
        <v>0</v>
      </c>
      <c r="M1231" s="24">
        <f t="shared" si="936"/>
        <v>0</v>
      </c>
      <c r="N1231" s="24">
        <f t="shared" si="936"/>
        <v>0</v>
      </c>
      <c r="O1231" s="24">
        <f t="shared" si="936"/>
        <v>0</v>
      </c>
      <c r="P1231" s="24">
        <f t="shared" si="936"/>
        <v>0</v>
      </c>
      <c r="Q1231" s="24">
        <f t="shared" si="936"/>
        <v>8500</v>
      </c>
      <c r="R1231" s="24">
        <f t="shared" si="936"/>
        <v>0</v>
      </c>
      <c r="S1231" s="24">
        <f t="shared" si="936"/>
        <v>0</v>
      </c>
      <c r="T1231" s="24">
        <f t="shared" si="936"/>
        <v>0</v>
      </c>
      <c r="U1231" s="24">
        <f t="shared" si="936"/>
        <v>0</v>
      </c>
      <c r="V1231" s="24">
        <f t="shared" si="936"/>
        <v>0</v>
      </c>
      <c r="W1231" s="24">
        <f t="shared" si="936"/>
        <v>0</v>
      </c>
      <c r="X1231" s="24">
        <f t="shared" si="936"/>
        <v>0</v>
      </c>
      <c r="Y1231" s="24">
        <f t="shared" si="936"/>
        <v>0</v>
      </c>
      <c r="Z1231" s="24">
        <f t="shared" si="936"/>
        <v>0</v>
      </c>
      <c r="AA1231" s="24">
        <f t="shared" si="936"/>
        <v>0</v>
      </c>
      <c r="AB1231" s="24">
        <f t="shared" si="936"/>
        <v>0</v>
      </c>
    </row>
    <row r="1232" spans="1:28" s="17" customFormat="1" outlineLevel="1">
      <c r="A1232" s="12" t="s">
        <v>424</v>
      </c>
      <c r="B1232" s="22" t="s">
        <v>312</v>
      </c>
      <c r="C1232" s="22" t="s">
        <v>192</v>
      </c>
      <c r="D1232" s="22" t="s">
        <v>308</v>
      </c>
      <c r="E1232" s="22" t="s">
        <v>38</v>
      </c>
      <c r="F1232" s="23"/>
      <c r="G1232" s="24">
        <f>SUM(I1232:K1232)-H1232</f>
        <v>8500</v>
      </c>
      <c r="H1232" s="24"/>
      <c r="I1232" s="35"/>
      <c r="J1232" s="8">
        <f>SUM(Q1232)</f>
        <v>8500</v>
      </c>
      <c r="K1232" s="9">
        <f>SUM(S1232+U1232+W1232+Y1232+AA1232)</f>
        <v>0</v>
      </c>
      <c r="L1232" s="28">
        <f>SUM(N1232:P1232)-M1232</f>
        <v>0</v>
      </c>
      <c r="M1232" s="58"/>
      <c r="N1232" s="36"/>
      <c r="O1232" s="8">
        <f>SUM(R1232)</f>
        <v>0</v>
      </c>
      <c r="P1232" s="9">
        <f>SUM(T1232+V1232+X1232+Z1232+AB1232)</f>
        <v>0</v>
      </c>
      <c r="Q1232" s="24">
        <v>8500</v>
      </c>
      <c r="R1232" s="24"/>
      <c r="S1232" s="24"/>
      <c r="T1232" s="24"/>
      <c r="U1232" s="24"/>
      <c r="V1232" s="24"/>
      <c r="W1232" s="24"/>
      <c r="X1232" s="24"/>
      <c r="Y1232" s="24"/>
      <c r="Z1232" s="24"/>
      <c r="AA1232" s="24"/>
      <c r="AB1232" s="24"/>
    </row>
    <row r="1233" spans="1:28" s="4" customFormat="1" ht="78.75" outlineLevel="1">
      <c r="A1233" s="12" t="s">
        <v>480</v>
      </c>
      <c r="B1233" s="22" t="s">
        <v>312</v>
      </c>
      <c r="C1233" s="22" t="s">
        <v>192</v>
      </c>
      <c r="D1233" s="22" t="s">
        <v>70</v>
      </c>
      <c r="E1233" s="22" t="s">
        <v>2</v>
      </c>
      <c r="F1233" s="44"/>
      <c r="G1233" s="24">
        <f>SUM(G1234)</f>
        <v>6530478.96</v>
      </c>
      <c r="H1233" s="24">
        <f t="shared" ref="H1233:AB1233" si="937">SUM(H1234)</f>
        <v>0</v>
      </c>
      <c r="I1233" s="24">
        <f t="shared" si="937"/>
        <v>0</v>
      </c>
      <c r="J1233" s="24">
        <f t="shared" si="937"/>
        <v>3940113</v>
      </c>
      <c r="K1233" s="24">
        <f t="shared" si="937"/>
        <v>2590365.96</v>
      </c>
      <c r="L1233" s="24">
        <f t="shared" si="937"/>
        <v>6285715.04</v>
      </c>
      <c r="M1233" s="24">
        <f t="shared" si="937"/>
        <v>0</v>
      </c>
      <c r="N1233" s="24">
        <f t="shared" si="937"/>
        <v>0</v>
      </c>
      <c r="O1233" s="24">
        <f t="shared" si="937"/>
        <v>3939938.32</v>
      </c>
      <c r="P1233" s="24">
        <f t="shared" si="937"/>
        <v>2345776.7200000002</v>
      </c>
      <c r="Q1233" s="24">
        <f t="shared" si="937"/>
        <v>3940113</v>
      </c>
      <c r="R1233" s="24">
        <f t="shared" si="937"/>
        <v>3939938.32</v>
      </c>
      <c r="S1233" s="24">
        <f t="shared" si="937"/>
        <v>506168.07</v>
      </c>
      <c r="T1233" s="24">
        <f t="shared" si="937"/>
        <v>506168.07</v>
      </c>
      <c r="U1233" s="24">
        <f t="shared" si="937"/>
        <v>336376.96</v>
      </c>
      <c r="V1233" s="24">
        <f t="shared" si="937"/>
        <v>336367.53</v>
      </c>
      <c r="W1233" s="24">
        <f t="shared" si="937"/>
        <v>804282</v>
      </c>
      <c r="X1233" s="24">
        <f t="shared" si="937"/>
        <v>761850.05</v>
      </c>
      <c r="Y1233" s="24">
        <f t="shared" si="937"/>
        <v>473744.43</v>
      </c>
      <c r="Z1233" s="24">
        <f t="shared" si="937"/>
        <v>471712.21</v>
      </c>
      <c r="AA1233" s="24">
        <f t="shared" si="937"/>
        <v>469794.5</v>
      </c>
      <c r="AB1233" s="24">
        <f t="shared" si="937"/>
        <v>269678.86</v>
      </c>
    </row>
    <row r="1234" spans="1:28" s="17" customFormat="1" ht="31.5" outlineLevel="1">
      <c r="A1234" s="12" t="s">
        <v>409</v>
      </c>
      <c r="B1234" s="22" t="s">
        <v>312</v>
      </c>
      <c r="C1234" s="22" t="s">
        <v>192</v>
      </c>
      <c r="D1234" s="22" t="s">
        <v>70</v>
      </c>
      <c r="E1234" s="22" t="s">
        <v>18</v>
      </c>
      <c r="F1234" s="23"/>
      <c r="G1234" s="24">
        <f>SUM(I1234:K1234)-H1234</f>
        <v>6530478.96</v>
      </c>
      <c r="H1234" s="24"/>
      <c r="I1234" s="35"/>
      <c r="J1234" s="8">
        <f>SUM(Q1234)</f>
        <v>3940113</v>
      </c>
      <c r="K1234" s="9">
        <f>SUM(S1234+U1234+W1234+Y1234+AA1234)</f>
        <v>2590365.96</v>
      </c>
      <c r="L1234" s="28">
        <f>SUM(N1234:P1234)-M1234</f>
        <v>6285715.04</v>
      </c>
      <c r="M1234" s="58"/>
      <c r="N1234" s="36"/>
      <c r="O1234" s="8">
        <f>SUM(R1234)</f>
        <v>3939938.32</v>
      </c>
      <c r="P1234" s="9">
        <f>SUM(T1234+V1234+X1234+Z1234+AB1234)</f>
        <v>2345776.7200000002</v>
      </c>
      <c r="Q1234" s="24">
        <v>3940113</v>
      </c>
      <c r="R1234" s="24">
        <v>3939938.32</v>
      </c>
      <c r="S1234" s="24">
        <v>506168.07</v>
      </c>
      <c r="T1234" s="24">
        <v>506168.07</v>
      </c>
      <c r="U1234" s="24">
        <v>336376.96</v>
      </c>
      <c r="V1234" s="24">
        <v>336367.53</v>
      </c>
      <c r="W1234" s="24">
        <v>804282</v>
      </c>
      <c r="X1234" s="24">
        <v>761850.05</v>
      </c>
      <c r="Y1234" s="24">
        <v>473744.43</v>
      </c>
      <c r="Z1234" s="24">
        <v>471712.21</v>
      </c>
      <c r="AA1234" s="24">
        <v>469794.5</v>
      </c>
      <c r="AB1234" s="24">
        <v>269678.86</v>
      </c>
    </row>
    <row r="1235" spans="1:28" s="4" customFormat="1" ht="47.25" outlineLevel="1">
      <c r="A1235" s="12" t="s">
        <v>410</v>
      </c>
      <c r="B1235" s="22" t="s">
        <v>312</v>
      </c>
      <c r="C1235" s="22" t="s">
        <v>192</v>
      </c>
      <c r="D1235" s="22" t="s">
        <v>26</v>
      </c>
      <c r="E1235" s="22" t="s">
        <v>2</v>
      </c>
      <c r="F1235" s="44"/>
      <c r="G1235" s="24">
        <f t="shared" ref="G1235:AB1235" si="938">SUM(G1236+G1249)</f>
        <v>9388179.9199999999</v>
      </c>
      <c r="H1235" s="24">
        <f t="shared" si="938"/>
        <v>0</v>
      </c>
      <c r="I1235" s="24">
        <f t="shared" si="938"/>
        <v>0</v>
      </c>
      <c r="J1235" s="24">
        <f t="shared" si="938"/>
        <v>4881346.0599999996</v>
      </c>
      <c r="K1235" s="24">
        <f t="shared" si="938"/>
        <v>4506833.8599999994</v>
      </c>
      <c r="L1235" s="24">
        <f t="shared" si="938"/>
        <v>8337907.1699999999</v>
      </c>
      <c r="M1235" s="24">
        <f t="shared" si="938"/>
        <v>0</v>
      </c>
      <c r="N1235" s="24">
        <f t="shared" si="938"/>
        <v>0</v>
      </c>
      <c r="O1235" s="24">
        <f t="shared" si="938"/>
        <v>4573942.71</v>
      </c>
      <c r="P1235" s="24">
        <f t="shared" si="938"/>
        <v>3763964.4599999995</v>
      </c>
      <c r="Q1235" s="24">
        <f t="shared" si="938"/>
        <v>4881346.0599999996</v>
      </c>
      <c r="R1235" s="24">
        <f t="shared" si="938"/>
        <v>4573942.71</v>
      </c>
      <c r="S1235" s="24">
        <f t="shared" si="938"/>
        <v>835199.31</v>
      </c>
      <c r="T1235" s="24">
        <f t="shared" si="938"/>
        <v>833714.51</v>
      </c>
      <c r="U1235" s="24">
        <f t="shared" si="938"/>
        <v>1472792.54</v>
      </c>
      <c r="V1235" s="24">
        <f t="shared" si="938"/>
        <v>1054649.92</v>
      </c>
      <c r="W1235" s="24">
        <f t="shared" si="938"/>
        <v>1111689.17</v>
      </c>
      <c r="X1235" s="24">
        <f t="shared" si="938"/>
        <v>1019230.91</v>
      </c>
      <c r="Y1235" s="24">
        <f t="shared" si="938"/>
        <v>510170.84</v>
      </c>
      <c r="Z1235" s="24">
        <f t="shared" si="938"/>
        <v>472755.45</v>
      </c>
      <c r="AA1235" s="24">
        <f t="shared" si="938"/>
        <v>576982</v>
      </c>
      <c r="AB1235" s="24">
        <f t="shared" si="938"/>
        <v>383613.67000000004</v>
      </c>
    </row>
    <row r="1236" spans="1:28" s="4" customFormat="1" ht="31.5" outlineLevel="1">
      <c r="A1236" s="12" t="s">
        <v>411</v>
      </c>
      <c r="B1236" s="22" t="s">
        <v>312</v>
      </c>
      <c r="C1236" s="22" t="s">
        <v>192</v>
      </c>
      <c r="D1236" s="22" t="s">
        <v>28</v>
      </c>
      <c r="E1236" s="22" t="s">
        <v>2</v>
      </c>
      <c r="F1236" s="44"/>
      <c r="G1236" s="24">
        <f>SUM(G1237:G1248)</f>
        <v>5719814.4299999997</v>
      </c>
      <c r="H1236" s="24">
        <f t="shared" ref="H1236:AB1236" si="939">SUM(H1237:H1248)</f>
        <v>0</v>
      </c>
      <c r="I1236" s="24">
        <f t="shared" si="939"/>
        <v>0</v>
      </c>
      <c r="J1236" s="24">
        <f t="shared" si="939"/>
        <v>2581346.0599999996</v>
      </c>
      <c r="K1236" s="24">
        <f t="shared" si="939"/>
        <v>3138468.3699999996</v>
      </c>
      <c r="L1236" s="24">
        <f t="shared" si="939"/>
        <v>5314689.4300000006</v>
      </c>
      <c r="M1236" s="24">
        <f t="shared" si="939"/>
        <v>0</v>
      </c>
      <c r="N1236" s="24">
        <f t="shared" si="939"/>
        <v>0</v>
      </c>
      <c r="O1236" s="24">
        <f t="shared" si="939"/>
        <v>2459913.12</v>
      </c>
      <c r="P1236" s="24">
        <f t="shared" si="939"/>
        <v>2854776.3099999996</v>
      </c>
      <c r="Q1236" s="24">
        <f t="shared" si="939"/>
        <v>2581346.0599999996</v>
      </c>
      <c r="R1236" s="24">
        <f t="shared" si="939"/>
        <v>2459913.12</v>
      </c>
      <c r="S1236" s="24">
        <f t="shared" si="939"/>
        <v>504370.25</v>
      </c>
      <c r="T1236" s="24">
        <f t="shared" si="939"/>
        <v>503092.99</v>
      </c>
      <c r="U1236" s="24">
        <f t="shared" si="939"/>
        <v>660200.69999999995</v>
      </c>
      <c r="V1236" s="24">
        <f t="shared" si="939"/>
        <v>644890.34</v>
      </c>
      <c r="W1236" s="24">
        <f t="shared" si="939"/>
        <v>1027968.78</v>
      </c>
      <c r="X1236" s="24">
        <f t="shared" si="939"/>
        <v>938316.89</v>
      </c>
      <c r="Y1236" s="24">
        <f t="shared" si="939"/>
        <v>403946.64</v>
      </c>
      <c r="Z1236" s="24">
        <f t="shared" si="939"/>
        <v>392373.75</v>
      </c>
      <c r="AA1236" s="24">
        <f t="shared" si="939"/>
        <v>541982</v>
      </c>
      <c r="AB1236" s="24">
        <f t="shared" si="939"/>
        <v>376102.34</v>
      </c>
    </row>
    <row r="1237" spans="1:28" s="17" customFormat="1" outlineLevel="1">
      <c r="A1237" s="12" t="s">
        <v>481</v>
      </c>
      <c r="B1237" s="22" t="s">
        <v>312</v>
      </c>
      <c r="C1237" s="22" t="s">
        <v>192</v>
      </c>
      <c r="D1237" s="22" t="s">
        <v>28</v>
      </c>
      <c r="E1237" s="22" t="s">
        <v>30</v>
      </c>
      <c r="F1237" s="23"/>
      <c r="G1237" s="24">
        <f t="shared" ref="G1237:G1248" si="940">SUM(I1237:K1237)-H1237</f>
        <v>199167.66999999998</v>
      </c>
      <c r="H1237" s="24"/>
      <c r="I1237" s="35"/>
      <c r="J1237" s="8">
        <f t="shared" ref="J1237:J1248" si="941">SUM(Q1237)</f>
        <v>105490.4</v>
      </c>
      <c r="K1237" s="9">
        <f t="shared" ref="K1237:K1248" si="942">SUM(S1237+U1237+W1237+Y1237+AA1237)</f>
        <v>93677.26999999999</v>
      </c>
      <c r="L1237" s="28">
        <f t="shared" ref="L1237:L1248" si="943">SUM(N1237:P1237)-M1237</f>
        <v>173473.27000000002</v>
      </c>
      <c r="M1237" s="58"/>
      <c r="N1237" s="36"/>
      <c r="O1237" s="8">
        <f t="shared" ref="O1237:O1248" si="944">SUM(R1237)</f>
        <v>98136.639999999999</v>
      </c>
      <c r="P1237" s="9">
        <f t="shared" ref="P1237:P1248" si="945">SUM(T1237+V1237+X1237+Z1237+AB1237)</f>
        <v>75336.63</v>
      </c>
      <c r="Q1237" s="24">
        <v>105490.4</v>
      </c>
      <c r="R1237" s="24">
        <v>98136.639999999999</v>
      </c>
      <c r="S1237" s="24">
        <v>40692.199999999997</v>
      </c>
      <c r="T1237" s="24">
        <v>39414.94</v>
      </c>
      <c r="U1237" s="24">
        <v>7920</v>
      </c>
      <c r="V1237" s="24">
        <v>7920</v>
      </c>
      <c r="W1237" s="24">
        <v>15000</v>
      </c>
      <c r="X1237" s="24">
        <v>14561.68</v>
      </c>
      <c r="Y1237" s="24">
        <v>10925.07</v>
      </c>
      <c r="Z1237" s="24">
        <v>9639.93</v>
      </c>
      <c r="AA1237" s="24">
        <v>19140</v>
      </c>
      <c r="AB1237" s="24">
        <v>3800.08</v>
      </c>
    </row>
    <row r="1238" spans="1:28" s="17" customFormat="1" outlineLevel="1">
      <c r="A1238" s="12" t="s">
        <v>482</v>
      </c>
      <c r="B1238" s="22" t="s">
        <v>312</v>
      </c>
      <c r="C1238" s="22" t="s">
        <v>192</v>
      </c>
      <c r="D1238" s="22" t="s">
        <v>28</v>
      </c>
      <c r="E1238" s="22" t="s">
        <v>156</v>
      </c>
      <c r="F1238" s="23"/>
      <c r="G1238" s="24">
        <f t="shared" si="940"/>
        <v>86580</v>
      </c>
      <c r="H1238" s="24"/>
      <c r="I1238" s="35"/>
      <c r="J1238" s="8">
        <f t="shared" si="941"/>
        <v>67500</v>
      </c>
      <c r="K1238" s="9">
        <f t="shared" si="942"/>
        <v>19080</v>
      </c>
      <c r="L1238" s="28">
        <f t="shared" si="943"/>
        <v>86580</v>
      </c>
      <c r="M1238" s="58"/>
      <c r="N1238" s="36"/>
      <c r="O1238" s="8">
        <f t="shared" si="944"/>
        <v>67500</v>
      </c>
      <c r="P1238" s="9">
        <f t="shared" si="945"/>
        <v>19080</v>
      </c>
      <c r="Q1238" s="24">
        <v>67500</v>
      </c>
      <c r="R1238" s="24">
        <v>67500</v>
      </c>
      <c r="S1238" s="24">
        <v>5560</v>
      </c>
      <c r="T1238" s="24">
        <v>5560</v>
      </c>
      <c r="U1238" s="24"/>
      <c r="V1238" s="24"/>
      <c r="W1238" s="24">
        <v>13520</v>
      </c>
      <c r="X1238" s="24">
        <v>13520</v>
      </c>
      <c r="Y1238" s="24"/>
      <c r="Z1238" s="24"/>
      <c r="AA1238" s="24"/>
      <c r="AB1238" s="24"/>
    </row>
    <row r="1239" spans="1:28" s="17" customFormat="1" outlineLevel="1">
      <c r="A1239" s="12" t="s">
        <v>452</v>
      </c>
      <c r="B1239" s="22" t="s">
        <v>312</v>
      </c>
      <c r="C1239" s="22" t="s">
        <v>192</v>
      </c>
      <c r="D1239" s="22" t="s">
        <v>28</v>
      </c>
      <c r="E1239" s="22" t="s">
        <v>90</v>
      </c>
      <c r="F1239" s="23"/>
      <c r="G1239" s="24">
        <f t="shared" si="940"/>
        <v>132330.59</v>
      </c>
      <c r="H1239" s="24"/>
      <c r="I1239" s="35"/>
      <c r="J1239" s="8">
        <f t="shared" si="941"/>
        <v>0</v>
      </c>
      <c r="K1239" s="9">
        <f t="shared" si="942"/>
        <v>132330.59</v>
      </c>
      <c r="L1239" s="28">
        <f t="shared" si="943"/>
        <v>117020.23</v>
      </c>
      <c r="M1239" s="58"/>
      <c r="N1239" s="36"/>
      <c r="O1239" s="8">
        <f t="shared" si="944"/>
        <v>0</v>
      </c>
      <c r="P1239" s="9">
        <f t="shared" si="945"/>
        <v>117020.23</v>
      </c>
      <c r="Q1239" s="24"/>
      <c r="R1239" s="24"/>
      <c r="S1239" s="24"/>
      <c r="T1239" s="24"/>
      <c r="U1239" s="24">
        <v>132330.59</v>
      </c>
      <c r="V1239" s="24">
        <v>117020.23</v>
      </c>
      <c r="W1239" s="24"/>
      <c r="X1239" s="24"/>
      <c r="Y1239" s="24"/>
      <c r="Z1239" s="24"/>
      <c r="AA1239" s="24"/>
      <c r="AB1239" s="24"/>
    </row>
    <row r="1240" spans="1:28" s="17" customFormat="1" ht="63" outlineLevel="1">
      <c r="A1240" s="12" t="s">
        <v>545</v>
      </c>
      <c r="B1240" s="22" t="s">
        <v>312</v>
      </c>
      <c r="C1240" s="22" t="s">
        <v>192</v>
      </c>
      <c r="D1240" s="22" t="s">
        <v>28</v>
      </c>
      <c r="E1240" s="22">
        <v>224</v>
      </c>
      <c r="F1240" s="23"/>
      <c r="G1240" s="24">
        <f>SUM(I1240:K1240)-H1240</f>
        <v>37292.519999999997</v>
      </c>
      <c r="H1240" s="24"/>
      <c r="I1240" s="35"/>
      <c r="J1240" s="8">
        <f>SUM(Q1240)</f>
        <v>0</v>
      </c>
      <c r="K1240" s="9">
        <f>SUM(S1240+U1240+W1240+Y1240+AA1240)</f>
        <v>37292.519999999997</v>
      </c>
      <c r="L1240" s="28">
        <f>SUM(N1240:P1240)-M1240</f>
        <v>37292.519999999997</v>
      </c>
      <c r="M1240" s="58"/>
      <c r="N1240" s="36"/>
      <c r="O1240" s="8">
        <f>SUM(R1240)</f>
        <v>0</v>
      </c>
      <c r="P1240" s="9">
        <f>SUM(T1240+V1240+X1240+Z1240+AB1240)</f>
        <v>37292.519999999997</v>
      </c>
      <c r="Q1240" s="24"/>
      <c r="R1240" s="24"/>
      <c r="S1240" s="24">
        <v>37292.519999999997</v>
      </c>
      <c r="T1240" s="24">
        <v>37292.519999999997</v>
      </c>
      <c r="U1240" s="24"/>
      <c r="V1240" s="24"/>
      <c r="W1240" s="24"/>
      <c r="X1240" s="24"/>
      <c r="Y1240" s="24"/>
      <c r="Z1240" s="24"/>
      <c r="AA1240" s="24"/>
      <c r="AB1240" s="24"/>
    </row>
    <row r="1241" spans="1:28" s="17" customFormat="1" ht="31.5" outlineLevel="1">
      <c r="A1241" s="12" t="s">
        <v>415</v>
      </c>
      <c r="B1241" s="22" t="s">
        <v>312</v>
      </c>
      <c r="C1241" s="22" t="s">
        <v>192</v>
      </c>
      <c r="D1241" s="22" t="s">
        <v>28</v>
      </c>
      <c r="E1241" s="22" t="s">
        <v>72</v>
      </c>
      <c r="F1241" s="23"/>
      <c r="G1241" s="24">
        <f t="shared" si="940"/>
        <v>2222692.2800000003</v>
      </c>
      <c r="H1241" s="24"/>
      <c r="I1241" s="35"/>
      <c r="J1241" s="8">
        <f t="shared" si="941"/>
        <v>1173605.22</v>
      </c>
      <c r="K1241" s="9">
        <f t="shared" si="942"/>
        <v>1049087.06</v>
      </c>
      <c r="L1241" s="28">
        <f t="shared" si="943"/>
        <v>2211793.91</v>
      </c>
      <c r="M1241" s="58"/>
      <c r="N1241" s="36"/>
      <c r="O1241" s="8">
        <f t="shared" si="944"/>
        <v>1170624.27</v>
      </c>
      <c r="P1241" s="9">
        <f t="shared" si="945"/>
        <v>1041169.64</v>
      </c>
      <c r="Q1241" s="24">
        <v>1173605.22</v>
      </c>
      <c r="R1241" s="24">
        <v>1170624.27</v>
      </c>
      <c r="S1241" s="24">
        <v>155388.73000000001</v>
      </c>
      <c r="T1241" s="24">
        <v>155388.73000000001</v>
      </c>
      <c r="U1241" s="24">
        <v>359551.87</v>
      </c>
      <c r="V1241" s="24">
        <v>359551.87</v>
      </c>
      <c r="W1241" s="24">
        <v>418146.46</v>
      </c>
      <c r="X1241" s="24">
        <v>418146.46</v>
      </c>
      <c r="Y1241" s="24">
        <v>74000</v>
      </c>
      <c r="Z1241" s="24">
        <v>66082.58</v>
      </c>
      <c r="AA1241" s="24">
        <v>42000</v>
      </c>
      <c r="AB1241" s="24">
        <v>42000</v>
      </c>
    </row>
    <row r="1242" spans="1:28" s="17" customFormat="1" outlineLevel="1">
      <c r="A1242" s="12" t="s">
        <v>424</v>
      </c>
      <c r="B1242" s="22" t="s">
        <v>312</v>
      </c>
      <c r="C1242" s="22" t="s">
        <v>192</v>
      </c>
      <c r="D1242" s="22" t="s">
        <v>28</v>
      </c>
      <c r="E1242" s="22" t="s">
        <v>38</v>
      </c>
      <c r="F1242" s="23"/>
      <c r="G1242" s="24">
        <f t="shared" si="940"/>
        <v>940248.67999999993</v>
      </c>
      <c r="H1242" s="24"/>
      <c r="I1242" s="35"/>
      <c r="J1242" s="8">
        <f t="shared" si="941"/>
        <v>268592.2</v>
      </c>
      <c r="K1242" s="9">
        <f t="shared" si="942"/>
        <v>671656.48</v>
      </c>
      <c r="L1242" s="28">
        <f t="shared" si="943"/>
        <v>678501.24</v>
      </c>
      <c r="M1242" s="58"/>
      <c r="N1242" s="36"/>
      <c r="O1242" s="8">
        <f t="shared" si="944"/>
        <v>164901</v>
      </c>
      <c r="P1242" s="9">
        <f t="shared" si="945"/>
        <v>513600.24</v>
      </c>
      <c r="Q1242" s="24">
        <v>268592.2</v>
      </c>
      <c r="R1242" s="24">
        <v>164901</v>
      </c>
      <c r="S1242" s="24">
        <v>157757.79999999999</v>
      </c>
      <c r="T1242" s="24">
        <v>157757.79999999999</v>
      </c>
      <c r="U1242" s="24">
        <v>40243.5</v>
      </c>
      <c r="V1242" s="24">
        <v>40243.5</v>
      </c>
      <c r="W1242" s="53">
        <v>73413.179999999993</v>
      </c>
      <c r="X1242" s="53">
        <v>64624</v>
      </c>
      <c r="Y1242" s="24">
        <v>54400</v>
      </c>
      <c r="Z1242" s="24">
        <v>52263.24</v>
      </c>
      <c r="AA1242" s="24">
        <v>345842</v>
      </c>
      <c r="AB1242" s="24">
        <v>198711.7</v>
      </c>
    </row>
    <row r="1243" spans="1:28" s="17" customFormat="1" outlineLevel="1">
      <c r="A1243" s="12" t="s">
        <v>483</v>
      </c>
      <c r="B1243" s="22" t="s">
        <v>312</v>
      </c>
      <c r="C1243" s="22" t="s">
        <v>192</v>
      </c>
      <c r="D1243" s="22" t="s">
        <v>28</v>
      </c>
      <c r="E1243" s="22" t="s">
        <v>40</v>
      </c>
      <c r="F1243" s="23"/>
      <c r="G1243" s="24">
        <f t="shared" ref="G1243" si="946">SUM(I1243:K1243)-H1243</f>
        <v>7858.84</v>
      </c>
      <c r="H1243" s="24"/>
      <c r="I1243" s="35"/>
      <c r="J1243" s="8">
        <f t="shared" ref="J1243" si="947">SUM(Q1243)</f>
        <v>7858.84</v>
      </c>
      <c r="K1243" s="9">
        <f t="shared" ref="K1243" si="948">SUM(S1243+U1243+W1243+Y1243+AA1243)</f>
        <v>0</v>
      </c>
      <c r="L1243" s="28">
        <f t="shared" ref="L1243" si="949">SUM(N1243:P1243)-M1243</f>
        <v>7858.84</v>
      </c>
      <c r="M1243" s="58"/>
      <c r="N1243" s="36"/>
      <c r="O1243" s="8">
        <f t="shared" ref="O1243" si="950">SUM(R1243)</f>
        <v>7858.84</v>
      </c>
      <c r="P1243" s="9">
        <f t="shared" ref="P1243" si="951">SUM(T1243+V1243+X1243+Z1243+AB1243)</f>
        <v>0</v>
      </c>
      <c r="Q1243" s="24">
        <v>7858.84</v>
      </c>
      <c r="R1243" s="24">
        <v>7858.84</v>
      </c>
      <c r="S1243" s="24"/>
      <c r="T1243" s="24"/>
      <c r="U1243" s="24"/>
      <c r="V1243" s="35"/>
      <c r="W1243" s="58"/>
      <c r="X1243" s="58"/>
      <c r="Y1243" s="83"/>
      <c r="Z1243" s="24"/>
      <c r="AA1243" s="24"/>
      <c r="AB1243" s="24"/>
    </row>
    <row r="1244" spans="1:28" s="17" customFormat="1" ht="31.5" outlineLevel="1">
      <c r="A1244" s="12" t="s">
        <v>443</v>
      </c>
      <c r="B1244" s="22" t="s">
        <v>312</v>
      </c>
      <c r="C1244" s="22" t="s">
        <v>192</v>
      </c>
      <c r="D1244" s="22" t="s">
        <v>28</v>
      </c>
      <c r="E1244" s="22" t="s">
        <v>56</v>
      </c>
      <c r="F1244" s="23"/>
      <c r="G1244" s="24">
        <f t="shared" si="940"/>
        <v>728899.64</v>
      </c>
      <c r="H1244" s="24"/>
      <c r="I1244" s="35"/>
      <c r="J1244" s="8">
        <f t="shared" si="941"/>
        <v>691884.64</v>
      </c>
      <c r="K1244" s="9">
        <f>SUM(S1244+U1244+W1244+Y1244+AA1244)</f>
        <v>37015</v>
      </c>
      <c r="L1244" s="28">
        <f t="shared" si="943"/>
        <v>727680.64</v>
      </c>
      <c r="M1244" s="58"/>
      <c r="N1244" s="36"/>
      <c r="O1244" s="8">
        <f t="shared" si="944"/>
        <v>690665.64</v>
      </c>
      <c r="P1244" s="9">
        <f>SUM(T1244+V1244+X1244+Z1244+AB1244)</f>
        <v>37015</v>
      </c>
      <c r="Q1244" s="24">
        <v>691884.64</v>
      </c>
      <c r="R1244" s="24">
        <v>690665.64</v>
      </c>
      <c r="S1244" s="24">
        <v>25635</v>
      </c>
      <c r="T1244" s="24">
        <v>25635</v>
      </c>
      <c r="U1244" s="24"/>
      <c r="V1244" s="24"/>
      <c r="W1244" s="67"/>
      <c r="X1244" s="67"/>
      <c r="Y1244" s="24">
        <v>11380</v>
      </c>
      <c r="Z1244" s="24">
        <v>11380</v>
      </c>
      <c r="AA1244" s="24"/>
      <c r="AB1244" s="24"/>
    </row>
    <row r="1245" spans="1:28" s="17" customFormat="1" ht="31.5" outlineLevel="1">
      <c r="A1245" s="12" t="s">
        <v>465</v>
      </c>
      <c r="B1245" s="22" t="s">
        <v>312</v>
      </c>
      <c r="C1245" s="22" t="s">
        <v>192</v>
      </c>
      <c r="D1245" s="22" t="s">
        <v>28</v>
      </c>
      <c r="E1245" s="22" t="s">
        <v>92</v>
      </c>
      <c r="F1245" s="23"/>
      <c r="G1245" s="24">
        <f t="shared" si="940"/>
        <v>899996.88</v>
      </c>
      <c r="H1245" s="24"/>
      <c r="I1245" s="35"/>
      <c r="J1245" s="8">
        <f t="shared" si="941"/>
        <v>70000</v>
      </c>
      <c r="K1245" s="9">
        <f t="shared" si="942"/>
        <v>829996.88</v>
      </c>
      <c r="L1245" s="28">
        <f t="shared" si="943"/>
        <v>819824.25</v>
      </c>
      <c r="M1245" s="58"/>
      <c r="N1245" s="36"/>
      <c r="O1245" s="8">
        <f t="shared" si="944"/>
        <v>69994</v>
      </c>
      <c r="P1245" s="9">
        <f t="shared" si="945"/>
        <v>749830.25</v>
      </c>
      <c r="Q1245" s="24">
        <v>70000</v>
      </c>
      <c r="R1245" s="24">
        <v>69994</v>
      </c>
      <c r="S1245" s="24"/>
      <c r="T1245" s="24"/>
      <c r="U1245" s="24"/>
      <c r="V1245" s="24"/>
      <c r="W1245" s="24">
        <v>477496.88</v>
      </c>
      <c r="X1245" s="24">
        <v>400330.25</v>
      </c>
      <c r="Y1245" s="24">
        <v>237500</v>
      </c>
      <c r="Z1245" s="24">
        <v>237500</v>
      </c>
      <c r="AA1245" s="24">
        <v>115000</v>
      </c>
      <c r="AB1245" s="24">
        <v>112000</v>
      </c>
    </row>
    <row r="1246" spans="1:28" s="17" customFormat="1" ht="31.5" outlineLevel="1">
      <c r="A1246" s="12" t="s">
        <v>448</v>
      </c>
      <c r="B1246" s="22" t="s">
        <v>312</v>
      </c>
      <c r="C1246" s="22" t="s">
        <v>192</v>
      </c>
      <c r="D1246" s="22" t="s">
        <v>28</v>
      </c>
      <c r="E1246" s="22" t="s">
        <v>198</v>
      </c>
      <c r="F1246" s="23"/>
      <c r="G1246" s="24">
        <f t="shared" si="940"/>
        <v>14428.029999999999</v>
      </c>
      <c r="H1246" s="24"/>
      <c r="I1246" s="35"/>
      <c r="J1246" s="8">
        <f t="shared" si="941"/>
        <v>6182.03</v>
      </c>
      <c r="K1246" s="9">
        <f t="shared" si="942"/>
        <v>8246</v>
      </c>
      <c r="L1246" s="28">
        <f t="shared" si="943"/>
        <v>8246</v>
      </c>
      <c r="M1246" s="58"/>
      <c r="N1246" s="36"/>
      <c r="O1246" s="8">
        <f t="shared" si="944"/>
        <v>0</v>
      </c>
      <c r="P1246" s="9">
        <f t="shared" si="945"/>
        <v>8246</v>
      </c>
      <c r="Q1246" s="24">
        <v>6182.03</v>
      </c>
      <c r="R1246" s="24"/>
      <c r="S1246" s="24">
        <v>520</v>
      </c>
      <c r="T1246" s="24">
        <v>520</v>
      </c>
      <c r="U1246" s="24"/>
      <c r="V1246" s="24"/>
      <c r="W1246" s="24">
        <v>7726</v>
      </c>
      <c r="X1246" s="24">
        <v>7726</v>
      </c>
      <c r="Y1246" s="24"/>
      <c r="Z1246" s="24"/>
      <c r="AA1246" s="24"/>
      <c r="AB1246" s="24"/>
    </row>
    <row r="1247" spans="1:28" s="17" customFormat="1" ht="47.25" outlineLevel="1">
      <c r="A1247" s="12" t="s">
        <v>412</v>
      </c>
      <c r="B1247" s="22" t="s">
        <v>312</v>
      </c>
      <c r="C1247" s="22" t="s">
        <v>192</v>
      </c>
      <c r="D1247" s="22" t="s">
        <v>28</v>
      </c>
      <c r="E1247" s="22" t="s">
        <v>32</v>
      </c>
      <c r="F1247" s="23"/>
      <c r="G1247" s="24">
        <f t="shared" si="940"/>
        <v>434640.30000000005</v>
      </c>
      <c r="H1247" s="24"/>
      <c r="I1247" s="35"/>
      <c r="J1247" s="8">
        <f t="shared" si="941"/>
        <v>179932.73</v>
      </c>
      <c r="K1247" s="9">
        <f t="shared" si="942"/>
        <v>254707.57</v>
      </c>
      <c r="L1247" s="28">
        <f t="shared" si="943"/>
        <v>430739.53</v>
      </c>
      <c r="M1247" s="58"/>
      <c r="N1247" s="36"/>
      <c r="O1247" s="8">
        <f t="shared" si="944"/>
        <v>179932.73</v>
      </c>
      <c r="P1247" s="9">
        <f t="shared" si="945"/>
        <v>250806.8</v>
      </c>
      <c r="Q1247" s="24">
        <v>179932.73</v>
      </c>
      <c r="R1247" s="24">
        <v>179932.73</v>
      </c>
      <c r="S1247" s="24">
        <v>76145</v>
      </c>
      <c r="T1247" s="24">
        <v>76145</v>
      </c>
      <c r="U1247" s="24">
        <v>120154.74</v>
      </c>
      <c r="V1247" s="24">
        <v>120154.74</v>
      </c>
      <c r="W1247" s="24">
        <v>22666.26</v>
      </c>
      <c r="X1247" s="24">
        <v>19408.5</v>
      </c>
      <c r="Y1247" s="24">
        <v>15741.57</v>
      </c>
      <c r="Z1247" s="24">
        <v>15508</v>
      </c>
      <c r="AA1247" s="24">
        <v>20000</v>
      </c>
      <c r="AB1247" s="24">
        <v>19590.560000000001</v>
      </c>
    </row>
    <row r="1248" spans="1:28" s="17" customFormat="1" ht="47.25" outlineLevel="1">
      <c r="A1248" s="12" t="s">
        <v>484</v>
      </c>
      <c r="B1248" s="22" t="s">
        <v>312</v>
      </c>
      <c r="C1248" s="22" t="s">
        <v>192</v>
      </c>
      <c r="D1248" s="22" t="s">
        <v>28</v>
      </c>
      <c r="E1248" s="22" t="s">
        <v>104</v>
      </c>
      <c r="F1248" s="23"/>
      <c r="G1248" s="24">
        <f t="shared" si="940"/>
        <v>15679</v>
      </c>
      <c r="H1248" s="24"/>
      <c r="I1248" s="35"/>
      <c r="J1248" s="8">
        <f t="shared" si="941"/>
        <v>10300</v>
      </c>
      <c r="K1248" s="9">
        <f t="shared" si="942"/>
        <v>5379</v>
      </c>
      <c r="L1248" s="28">
        <f t="shared" si="943"/>
        <v>15679</v>
      </c>
      <c r="M1248" s="58"/>
      <c r="N1248" s="36"/>
      <c r="O1248" s="8">
        <f t="shared" si="944"/>
        <v>10300</v>
      </c>
      <c r="P1248" s="9">
        <f t="shared" si="945"/>
        <v>5379</v>
      </c>
      <c r="Q1248" s="24">
        <v>10300</v>
      </c>
      <c r="R1248" s="24">
        <v>10300</v>
      </c>
      <c r="S1248" s="24">
        <v>5379</v>
      </c>
      <c r="T1248" s="24">
        <v>5379</v>
      </c>
      <c r="U1248" s="24"/>
      <c r="V1248" s="24"/>
      <c r="W1248" s="24"/>
      <c r="X1248" s="24"/>
      <c r="Y1248" s="24"/>
      <c r="Z1248" s="24"/>
      <c r="AA1248" s="24"/>
      <c r="AB1248" s="24"/>
    </row>
    <row r="1249" spans="1:28" s="4" customFormat="1" ht="31.5" outlineLevel="1">
      <c r="A1249" s="12" t="s">
        <v>453</v>
      </c>
      <c r="B1249" s="22" t="s">
        <v>312</v>
      </c>
      <c r="C1249" s="22" t="s">
        <v>192</v>
      </c>
      <c r="D1249" s="22" t="s">
        <v>94</v>
      </c>
      <c r="E1249" s="22" t="s">
        <v>2</v>
      </c>
      <c r="F1249" s="44"/>
      <c r="G1249" s="24">
        <f>SUM(G1250)</f>
        <v>3668365.4899999998</v>
      </c>
      <c r="H1249" s="24">
        <f t="shared" ref="H1249:AB1249" si="952">SUM(H1250)</f>
        <v>0</v>
      </c>
      <c r="I1249" s="24">
        <f t="shared" si="952"/>
        <v>0</v>
      </c>
      <c r="J1249" s="24">
        <f t="shared" si="952"/>
        <v>2300000</v>
      </c>
      <c r="K1249" s="24">
        <f t="shared" si="952"/>
        <v>1368365.4899999998</v>
      </c>
      <c r="L1249" s="24">
        <f t="shared" si="952"/>
        <v>3023217.7399999998</v>
      </c>
      <c r="M1249" s="24">
        <f t="shared" si="952"/>
        <v>0</v>
      </c>
      <c r="N1249" s="24">
        <f t="shared" si="952"/>
        <v>0</v>
      </c>
      <c r="O1249" s="24">
        <f t="shared" si="952"/>
        <v>2114029.59</v>
      </c>
      <c r="P1249" s="24">
        <f t="shared" si="952"/>
        <v>909188.15</v>
      </c>
      <c r="Q1249" s="24">
        <f t="shared" si="952"/>
        <v>2300000</v>
      </c>
      <c r="R1249" s="24">
        <f t="shared" si="952"/>
        <v>2114029.59</v>
      </c>
      <c r="S1249" s="24">
        <f t="shared" si="952"/>
        <v>330829.06</v>
      </c>
      <c r="T1249" s="24">
        <f t="shared" si="952"/>
        <v>330621.52</v>
      </c>
      <c r="U1249" s="24">
        <f t="shared" si="952"/>
        <v>812591.84</v>
      </c>
      <c r="V1249" s="24">
        <f t="shared" si="952"/>
        <v>409759.58</v>
      </c>
      <c r="W1249" s="24">
        <f t="shared" si="952"/>
        <v>83720.39</v>
      </c>
      <c r="X1249" s="24">
        <f t="shared" si="952"/>
        <v>80914.02</v>
      </c>
      <c r="Y1249" s="24">
        <f t="shared" si="952"/>
        <v>106224.2</v>
      </c>
      <c r="Z1249" s="24">
        <f t="shared" si="952"/>
        <v>80381.7</v>
      </c>
      <c r="AA1249" s="24">
        <f t="shared" si="952"/>
        <v>35000</v>
      </c>
      <c r="AB1249" s="24">
        <f t="shared" si="952"/>
        <v>7511.33</v>
      </c>
    </row>
    <row r="1250" spans="1:28" s="17" customFormat="1" outlineLevel="1">
      <c r="A1250" s="12" t="s">
        <v>452</v>
      </c>
      <c r="B1250" s="22" t="s">
        <v>312</v>
      </c>
      <c r="C1250" s="22" t="s">
        <v>192</v>
      </c>
      <c r="D1250" s="242" t="s">
        <v>94</v>
      </c>
      <c r="E1250" s="242" t="s">
        <v>90</v>
      </c>
      <c r="F1250" s="61"/>
      <c r="G1250" s="53">
        <f>SUM(I1250:K1250)-H1250</f>
        <v>3668365.4899999998</v>
      </c>
      <c r="H1250" s="53"/>
      <c r="I1250" s="25"/>
      <c r="J1250" s="10">
        <f>SUM(Q1250)</f>
        <v>2300000</v>
      </c>
      <c r="K1250" s="11">
        <f>SUM(S1250+U1250+W1250+Y1250+AA1250)</f>
        <v>1368365.4899999998</v>
      </c>
      <c r="L1250" s="26">
        <f>SUM(N1250:P1250)-M1250</f>
        <v>3023217.7399999998</v>
      </c>
      <c r="M1250" s="63"/>
      <c r="N1250" s="54"/>
      <c r="O1250" s="10">
        <f>SUM(R1250)</f>
        <v>2114029.59</v>
      </c>
      <c r="P1250" s="11">
        <f>SUM(T1250+V1250+X1250+Z1250+AB1250)</f>
        <v>909188.15</v>
      </c>
      <c r="Q1250" s="53">
        <v>2300000</v>
      </c>
      <c r="R1250" s="53">
        <v>2114029.59</v>
      </c>
      <c r="S1250" s="24">
        <v>330829.06</v>
      </c>
      <c r="T1250" s="24">
        <v>330621.52</v>
      </c>
      <c r="U1250" s="24">
        <v>812591.84</v>
      </c>
      <c r="V1250" s="24">
        <v>409759.58</v>
      </c>
      <c r="W1250" s="24">
        <v>83720.39</v>
      </c>
      <c r="X1250" s="24">
        <v>80914.02</v>
      </c>
      <c r="Y1250" s="24">
        <v>106224.2</v>
      </c>
      <c r="Z1250" s="24">
        <v>80381.7</v>
      </c>
      <c r="AA1250" s="24">
        <v>35000</v>
      </c>
      <c r="AB1250" s="24">
        <v>7511.33</v>
      </c>
    </row>
    <row r="1251" spans="1:28" s="17" customFormat="1" ht="31.5" outlineLevel="1">
      <c r="A1251" s="12" t="s">
        <v>908</v>
      </c>
      <c r="B1251" s="22" t="s">
        <v>312</v>
      </c>
      <c r="C1251" s="22" t="s">
        <v>192</v>
      </c>
      <c r="D1251" s="329">
        <v>300</v>
      </c>
      <c r="E1251" s="22" t="s">
        <v>2</v>
      </c>
      <c r="F1251" s="64"/>
      <c r="G1251" s="28">
        <f>SUM(G1252)</f>
        <v>51096.99</v>
      </c>
      <c r="H1251" s="28">
        <f t="shared" ref="H1251:AB1252" si="953">SUM(H1252)</f>
        <v>0</v>
      </c>
      <c r="I1251" s="28">
        <f t="shared" si="953"/>
        <v>0</v>
      </c>
      <c r="J1251" s="28">
        <f t="shared" si="953"/>
        <v>51096.99</v>
      </c>
      <c r="K1251" s="28">
        <f t="shared" si="953"/>
        <v>0</v>
      </c>
      <c r="L1251" s="28">
        <f t="shared" si="953"/>
        <v>51096.99</v>
      </c>
      <c r="M1251" s="28">
        <f t="shared" si="953"/>
        <v>0</v>
      </c>
      <c r="N1251" s="28">
        <f t="shared" si="953"/>
        <v>0</v>
      </c>
      <c r="O1251" s="28">
        <f t="shared" si="953"/>
        <v>51096.99</v>
      </c>
      <c r="P1251" s="28">
        <f t="shared" si="953"/>
        <v>0</v>
      </c>
      <c r="Q1251" s="28">
        <f t="shared" si="953"/>
        <v>51096.99</v>
      </c>
      <c r="R1251" s="28">
        <f t="shared" si="953"/>
        <v>51096.99</v>
      </c>
      <c r="S1251" s="28">
        <f t="shared" si="953"/>
        <v>0</v>
      </c>
      <c r="T1251" s="28">
        <f t="shared" si="953"/>
        <v>0</v>
      </c>
      <c r="U1251" s="28">
        <f t="shared" si="953"/>
        <v>0</v>
      </c>
      <c r="V1251" s="28">
        <f t="shared" si="953"/>
        <v>0</v>
      </c>
      <c r="W1251" s="28">
        <f t="shared" si="953"/>
        <v>0</v>
      </c>
      <c r="X1251" s="28">
        <f t="shared" si="953"/>
        <v>0</v>
      </c>
      <c r="Y1251" s="28">
        <f t="shared" si="953"/>
        <v>0</v>
      </c>
      <c r="Z1251" s="28">
        <f t="shared" si="953"/>
        <v>0</v>
      </c>
      <c r="AA1251" s="28">
        <f t="shared" si="953"/>
        <v>0</v>
      </c>
      <c r="AB1251" s="28">
        <f t="shared" si="953"/>
        <v>0</v>
      </c>
    </row>
    <row r="1252" spans="1:28" s="17" customFormat="1" ht="63" outlineLevel="1">
      <c r="A1252" s="12" t="s">
        <v>909</v>
      </c>
      <c r="B1252" s="22" t="s">
        <v>312</v>
      </c>
      <c r="C1252" s="22" t="s">
        <v>192</v>
      </c>
      <c r="D1252" s="329">
        <v>321</v>
      </c>
      <c r="E1252" s="22" t="s">
        <v>2</v>
      </c>
      <c r="F1252" s="64"/>
      <c r="G1252" s="28">
        <f>SUM(G1253)</f>
        <v>51096.99</v>
      </c>
      <c r="H1252" s="28">
        <f t="shared" si="953"/>
        <v>0</v>
      </c>
      <c r="I1252" s="28">
        <f t="shared" si="953"/>
        <v>0</v>
      </c>
      <c r="J1252" s="28">
        <f t="shared" si="953"/>
        <v>51096.99</v>
      </c>
      <c r="K1252" s="28">
        <f t="shared" si="953"/>
        <v>0</v>
      </c>
      <c r="L1252" s="28">
        <f t="shared" si="953"/>
        <v>51096.99</v>
      </c>
      <c r="M1252" s="28">
        <f t="shared" si="953"/>
        <v>0</v>
      </c>
      <c r="N1252" s="28">
        <f t="shared" si="953"/>
        <v>0</v>
      </c>
      <c r="O1252" s="28">
        <f t="shared" si="953"/>
        <v>51096.99</v>
      </c>
      <c r="P1252" s="28">
        <f t="shared" si="953"/>
        <v>0</v>
      </c>
      <c r="Q1252" s="28">
        <f t="shared" si="953"/>
        <v>51096.99</v>
      </c>
      <c r="R1252" s="28">
        <f t="shared" si="953"/>
        <v>51096.99</v>
      </c>
      <c r="S1252" s="28">
        <f t="shared" si="953"/>
        <v>0</v>
      </c>
      <c r="T1252" s="28">
        <f t="shared" si="953"/>
        <v>0</v>
      </c>
      <c r="U1252" s="28">
        <f t="shared" si="953"/>
        <v>0</v>
      </c>
      <c r="V1252" s="28">
        <f t="shared" si="953"/>
        <v>0</v>
      </c>
      <c r="W1252" s="28">
        <f t="shared" si="953"/>
        <v>0</v>
      </c>
      <c r="X1252" s="28">
        <f t="shared" si="953"/>
        <v>0</v>
      </c>
      <c r="Y1252" s="28">
        <f t="shared" si="953"/>
        <v>0</v>
      </c>
      <c r="Z1252" s="28">
        <f t="shared" si="953"/>
        <v>0</v>
      </c>
      <c r="AA1252" s="28">
        <f t="shared" si="953"/>
        <v>0</v>
      </c>
      <c r="AB1252" s="28">
        <f t="shared" si="953"/>
        <v>0</v>
      </c>
    </row>
    <row r="1253" spans="1:28" s="17" customFormat="1" ht="47.25" outlineLevel="1">
      <c r="A1253" s="12" t="s">
        <v>910</v>
      </c>
      <c r="B1253" s="22" t="s">
        <v>312</v>
      </c>
      <c r="C1253" s="22" t="s">
        <v>192</v>
      </c>
      <c r="D1253" s="329">
        <v>321</v>
      </c>
      <c r="E1253" s="329">
        <v>264</v>
      </c>
      <c r="F1253" s="64"/>
      <c r="G1253" s="24">
        <f>SUM(I1253:K1253)-H1253</f>
        <v>51096.99</v>
      </c>
      <c r="H1253" s="24"/>
      <c r="I1253" s="35"/>
      <c r="J1253" s="8">
        <f>SUM(Q1253)</f>
        <v>51096.99</v>
      </c>
      <c r="K1253" s="9">
        <f>SUM(S1253+U1253+W1253+Y1253+AA1253)</f>
        <v>0</v>
      </c>
      <c r="L1253" s="28">
        <f>SUM(N1253:P1253)-M1253</f>
        <v>51096.99</v>
      </c>
      <c r="M1253" s="58"/>
      <c r="N1253" s="28"/>
      <c r="O1253" s="8">
        <f>SUM(R1253)</f>
        <v>51096.99</v>
      </c>
      <c r="P1253" s="9">
        <f>SUM(T1253+V1253+X1253+Z1253+AB1253)</f>
        <v>0</v>
      </c>
      <c r="Q1253" s="24">
        <v>51096.99</v>
      </c>
      <c r="R1253" s="28">
        <v>51096.99</v>
      </c>
      <c r="S1253" s="83"/>
      <c r="T1253" s="24"/>
      <c r="U1253" s="24"/>
      <c r="V1253" s="24"/>
      <c r="W1253" s="24"/>
      <c r="X1253" s="24"/>
      <c r="Y1253" s="24"/>
      <c r="Z1253" s="24"/>
      <c r="AA1253" s="24"/>
      <c r="AB1253" s="24"/>
    </row>
    <row r="1254" spans="1:28" s="4" customFormat="1" ht="31.5" outlineLevel="1">
      <c r="A1254" s="12" t="s">
        <v>450</v>
      </c>
      <c r="B1254" s="22" t="s">
        <v>312</v>
      </c>
      <c r="C1254" s="22" t="s">
        <v>192</v>
      </c>
      <c r="D1254" s="320" t="s">
        <v>42</v>
      </c>
      <c r="E1254" s="320" t="s">
        <v>2</v>
      </c>
      <c r="F1254" s="99"/>
      <c r="G1254" s="67">
        <f>SUM(G1255+G1257+G1259)</f>
        <v>18637</v>
      </c>
      <c r="H1254" s="67">
        <f t="shared" ref="H1254:AB1254" si="954">SUM(H1255+H1257+H1259)</f>
        <v>0</v>
      </c>
      <c r="I1254" s="67">
        <f t="shared" si="954"/>
        <v>0</v>
      </c>
      <c r="J1254" s="67">
        <f t="shared" si="954"/>
        <v>3000</v>
      </c>
      <c r="K1254" s="67">
        <f t="shared" si="954"/>
        <v>15637</v>
      </c>
      <c r="L1254" s="67">
        <f t="shared" si="954"/>
        <v>13327</v>
      </c>
      <c r="M1254" s="67">
        <f t="shared" si="954"/>
        <v>0</v>
      </c>
      <c r="N1254" s="67">
        <f t="shared" si="954"/>
        <v>0</v>
      </c>
      <c r="O1254" s="67">
        <f t="shared" si="954"/>
        <v>2112</v>
      </c>
      <c r="P1254" s="67">
        <f t="shared" si="954"/>
        <v>11215</v>
      </c>
      <c r="Q1254" s="67">
        <f t="shared" si="954"/>
        <v>3000</v>
      </c>
      <c r="R1254" s="67">
        <f t="shared" si="954"/>
        <v>2112</v>
      </c>
      <c r="S1254" s="67">
        <f t="shared" si="954"/>
        <v>11215</v>
      </c>
      <c r="T1254" s="67">
        <f t="shared" si="954"/>
        <v>11215</v>
      </c>
      <c r="U1254" s="67">
        <f t="shared" si="954"/>
        <v>2000</v>
      </c>
      <c r="V1254" s="67">
        <f t="shared" si="954"/>
        <v>0</v>
      </c>
      <c r="W1254" s="67">
        <f t="shared" si="954"/>
        <v>2000</v>
      </c>
      <c r="X1254" s="67">
        <f t="shared" si="954"/>
        <v>0</v>
      </c>
      <c r="Y1254" s="67">
        <f t="shared" si="954"/>
        <v>0</v>
      </c>
      <c r="Z1254" s="67">
        <f t="shared" si="954"/>
        <v>0</v>
      </c>
      <c r="AA1254" s="67">
        <f t="shared" si="954"/>
        <v>422</v>
      </c>
      <c r="AB1254" s="67">
        <f t="shared" si="954"/>
        <v>0</v>
      </c>
    </row>
    <row r="1255" spans="1:28" s="4" customFormat="1" ht="31.5" outlineLevel="1">
      <c r="A1255" s="12" t="s">
        <v>485</v>
      </c>
      <c r="B1255" s="22" t="s">
        <v>312</v>
      </c>
      <c r="C1255" s="22" t="s">
        <v>192</v>
      </c>
      <c r="D1255" s="22" t="s">
        <v>44</v>
      </c>
      <c r="E1255" s="22" t="s">
        <v>2</v>
      </c>
      <c r="F1255" s="44"/>
      <c r="G1255" s="24">
        <f>SUM(G1256)</f>
        <v>12215</v>
      </c>
      <c r="H1255" s="24">
        <f t="shared" ref="H1255:AB1255" si="955">SUM(H1256)</f>
        <v>0</v>
      </c>
      <c r="I1255" s="24">
        <f t="shared" si="955"/>
        <v>0</v>
      </c>
      <c r="J1255" s="24">
        <f t="shared" si="955"/>
        <v>1000</v>
      </c>
      <c r="K1255" s="24">
        <f t="shared" si="955"/>
        <v>11215</v>
      </c>
      <c r="L1255" s="24">
        <f t="shared" si="955"/>
        <v>11344</v>
      </c>
      <c r="M1255" s="24">
        <f t="shared" si="955"/>
        <v>0</v>
      </c>
      <c r="N1255" s="24">
        <f t="shared" si="955"/>
        <v>0</v>
      </c>
      <c r="O1255" s="24">
        <f t="shared" si="955"/>
        <v>129</v>
      </c>
      <c r="P1255" s="24">
        <f t="shared" si="955"/>
        <v>11215</v>
      </c>
      <c r="Q1255" s="24">
        <f t="shared" si="955"/>
        <v>1000</v>
      </c>
      <c r="R1255" s="24">
        <f t="shared" si="955"/>
        <v>129</v>
      </c>
      <c r="S1255" s="24">
        <f t="shared" si="955"/>
        <v>11215</v>
      </c>
      <c r="T1255" s="24">
        <f t="shared" si="955"/>
        <v>11215</v>
      </c>
      <c r="U1255" s="24">
        <f t="shared" si="955"/>
        <v>0</v>
      </c>
      <c r="V1255" s="24">
        <f t="shared" si="955"/>
        <v>0</v>
      </c>
      <c r="W1255" s="24">
        <f t="shared" si="955"/>
        <v>0</v>
      </c>
      <c r="X1255" s="24">
        <f t="shared" si="955"/>
        <v>0</v>
      </c>
      <c r="Y1255" s="24">
        <f t="shared" si="955"/>
        <v>0</v>
      </c>
      <c r="Z1255" s="24">
        <f t="shared" si="955"/>
        <v>0</v>
      </c>
      <c r="AA1255" s="24">
        <f t="shared" si="955"/>
        <v>0</v>
      </c>
      <c r="AB1255" s="24">
        <f t="shared" si="955"/>
        <v>0</v>
      </c>
    </row>
    <row r="1256" spans="1:28" s="17" customFormat="1" outlineLevel="1">
      <c r="A1256" s="12" t="s">
        <v>467</v>
      </c>
      <c r="B1256" s="22" t="s">
        <v>312</v>
      </c>
      <c r="C1256" s="22" t="s">
        <v>192</v>
      </c>
      <c r="D1256" s="22" t="s">
        <v>44</v>
      </c>
      <c r="E1256" s="22" t="s">
        <v>46</v>
      </c>
      <c r="F1256" s="23"/>
      <c r="G1256" s="24">
        <f>SUM(I1256:K1256)-H1256</f>
        <v>12215</v>
      </c>
      <c r="H1256" s="24"/>
      <c r="I1256" s="35"/>
      <c r="J1256" s="8">
        <f>SUM(Q1256)</f>
        <v>1000</v>
      </c>
      <c r="K1256" s="9">
        <f>SUM(S1256+U1256+W1256+Y1256+AA1256)</f>
        <v>11215</v>
      </c>
      <c r="L1256" s="28">
        <f>SUM(N1256:P1256)-M1256</f>
        <v>11344</v>
      </c>
      <c r="M1256" s="58"/>
      <c r="N1256" s="36"/>
      <c r="O1256" s="8">
        <f>SUM(R1256)</f>
        <v>129</v>
      </c>
      <c r="P1256" s="9">
        <f>SUM(T1256+V1256+X1256+Z1256+AB1256)</f>
        <v>11215</v>
      </c>
      <c r="Q1256" s="24">
        <v>1000</v>
      </c>
      <c r="R1256" s="24">
        <v>129</v>
      </c>
      <c r="S1256" s="24">
        <v>11215</v>
      </c>
      <c r="T1256" s="24">
        <v>11215</v>
      </c>
      <c r="U1256" s="24"/>
      <c r="V1256" s="24"/>
      <c r="W1256" s="24"/>
      <c r="X1256" s="24"/>
      <c r="Y1256" s="24"/>
      <c r="Z1256" s="24"/>
      <c r="AA1256" s="24"/>
      <c r="AB1256" s="24"/>
    </row>
    <row r="1257" spans="1:28" s="4" customFormat="1" ht="31.5" outlineLevel="1">
      <c r="A1257" s="12" t="s">
        <v>466</v>
      </c>
      <c r="B1257" s="22" t="s">
        <v>312</v>
      </c>
      <c r="C1257" s="22" t="s">
        <v>192</v>
      </c>
      <c r="D1257" s="22" t="s">
        <v>48</v>
      </c>
      <c r="E1257" s="22" t="s">
        <v>2</v>
      </c>
      <c r="F1257" s="44"/>
      <c r="G1257" s="24">
        <f>SUM(G1258)</f>
        <v>3000</v>
      </c>
      <c r="H1257" s="24">
        <f t="shared" ref="H1257:AB1257" si="956">SUM(H1258)</f>
        <v>0</v>
      </c>
      <c r="I1257" s="24">
        <f t="shared" si="956"/>
        <v>0</v>
      </c>
      <c r="J1257" s="53">
        <f t="shared" si="956"/>
        <v>2000</v>
      </c>
      <c r="K1257" s="53">
        <f t="shared" si="956"/>
        <v>1000</v>
      </c>
      <c r="L1257" s="53">
        <f t="shared" si="956"/>
        <v>1983</v>
      </c>
      <c r="M1257" s="53">
        <f t="shared" si="956"/>
        <v>0</v>
      </c>
      <c r="N1257" s="53">
        <f t="shared" si="956"/>
        <v>0</v>
      </c>
      <c r="O1257" s="53">
        <f t="shared" si="956"/>
        <v>1983</v>
      </c>
      <c r="P1257" s="53">
        <f t="shared" si="956"/>
        <v>0</v>
      </c>
      <c r="Q1257" s="24">
        <f t="shared" si="956"/>
        <v>2000</v>
      </c>
      <c r="R1257" s="24">
        <f t="shared" si="956"/>
        <v>1983</v>
      </c>
      <c r="S1257" s="24">
        <f t="shared" si="956"/>
        <v>0</v>
      </c>
      <c r="T1257" s="24">
        <f t="shared" si="956"/>
        <v>0</v>
      </c>
      <c r="U1257" s="24">
        <f t="shared" si="956"/>
        <v>0</v>
      </c>
      <c r="V1257" s="24">
        <f t="shared" si="956"/>
        <v>0</v>
      </c>
      <c r="W1257" s="24">
        <f t="shared" si="956"/>
        <v>1000</v>
      </c>
      <c r="X1257" s="24">
        <f t="shared" si="956"/>
        <v>0</v>
      </c>
      <c r="Y1257" s="24">
        <f t="shared" si="956"/>
        <v>0</v>
      </c>
      <c r="Z1257" s="24">
        <f t="shared" si="956"/>
        <v>0</v>
      </c>
      <c r="AA1257" s="24">
        <f t="shared" si="956"/>
        <v>0</v>
      </c>
      <c r="AB1257" s="24">
        <f t="shared" si="956"/>
        <v>0</v>
      </c>
    </row>
    <row r="1258" spans="1:28" s="17" customFormat="1" outlineLevel="1">
      <c r="A1258" s="12" t="s">
        <v>467</v>
      </c>
      <c r="B1258" s="22" t="s">
        <v>312</v>
      </c>
      <c r="C1258" s="22" t="s">
        <v>192</v>
      </c>
      <c r="D1258" s="22" t="s">
        <v>48</v>
      </c>
      <c r="E1258" s="22" t="s">
        <v>46</v>
      </c>
      <c r="F1258" s="23"/>
      <c r="G1258" s="24">
        <f>SUM(I1258:K1258)-H1258</f>
        <v>3000</v>
      </c>
      <c r="H1258" s="24"/>
      <c r="I1258" s="35"/>
      <c r="J1258" s="8">
        <f>SUM(Q1258)</f>
        <v>2000</v>
      </c>
      <c r="K1258" s="9">
        <f>SUM(S1258+U1258+W1258+Y1258+AA1258)</f>
        <v>1000</v>
      </c>
      <c r="L1258" s="28">
        <f>SUM(N1258:P1258)-M1258</f>
        <v>1983</v>
      </c>
      <c r="M1258" s="58"/>
      <c r="N1258" s="28"/>
      <c r="O1258" s="8">
        <f>SUM(R1258)</f>
        <v>1983</v>
      </c>
      <c r="P1258" s="9">
        <f>SUM(T1258+V1258+X1258+Z1258+AB1258)</f>
        <v>0</v>
      </c>
      <c r="Q1258" s="83">
        <v>2000</v>
      </c>
      <c r="R1258" s="24">
        <v>1983</v>
      </c>
      <c r="S1258" s="24"/>
      <c r="T1258" s="24"/>
      <c r="U1258" s="24"/>
      <c r="V1258" s="24"/>
      <c r="W1258" s="24">
        <v>1000</v>
      </c>
      <c r="X1258" s="24"/>
      <c r="Y1258" s="24"/>
      <c r="Z1258" s="24"/>
      <c r="AA1258" s="24"/>
      <c r="AB1258" s="24"/>
    </row>
    <row r="1259" spans="1:28" s="17" customFormat="1" outlineLevel="1">
      <c r="A1259" s="12" t="s">
        <v>49</v>
      </c>
      <c r="B1259" s="22" t="s">
        <v>312</v>
      </c>
      <c r="C1259" s="22" t="s">
        <v>192</v>
      </c>
      <c r="D1259" s="22">
        <v>853</v>
      </c>
      <c r="E1259" s="22" t="s">
        <v>2</v>
      </c>
      <c r="F1259" s="23"/>
      <c r="G1259" s="24">
        <f>SUM(G1260:G1261)</f>
        <v>3422</v>
      </c>
      <c r="H1259" s="24">
        <f t="shared" ref="H1259:AB1259" si="957">SUM(H1260:H1261)</f>
        <v>0</v>
      </c>
      <c r="I1259" s="24">
        <f t="shared" si="957"/>
        <v>0</v>
      </c>
      <c r="J1259" s="24">
        <f t="shared" si="957"/>
        <v>0</v>
      </c>
      <c r="K1259" s="24">
        <f t="shared" si="957"/>
        <v>3422</v>
      </c>
      <c r="L1259" s="24">
        <f t="shared" si="957"/>
        <v>0</v>
      </c>
      <c r="M1259" s="24">
        <f t="shared" si="957"/>
        <v>0</v>
      </c>
      <c r="N1259" s="24">
        <f t="shared" si="957"/>
        <v>0</v>
      </c>
      <c r="O1259" s="24">
        <f t="shared" si="957"/>
        <v>0</v>
      </c>
      <c r="P1259" s="24">
        <f t="shared" si="957"/>
        <v>0</v>
      </c>
      <c r="Q1259" s="24">
        <f t="shared" si="957"/>
        <v>0</v>
      </c>
      <c r="R1259" s="24">
        <f t="shared" si="957"/>
        <v>0</v>
      </c>
      <c r="S1259" s="24">
        <f t="shared" si="957"/>
        <v>0</v>
      </c>
      <c r="T1259" s="24">
        <f t="shared" si="957"/>
        <v>0</v>
      </c>
      <c r="U1259" s="24">
        <f t="shared" si="957"/>
        <v>2000</v>
      </c>
      <c r="V1259" s="24">
        <f t="shared" si="957"/>
        <v>0</v>
      </c>
      <c r="W1259" s="24">
        <f t="shared" si="957"/>
        <v>1000</v>
      </c>
      <c r="X1259" s="24">
        <f t="shared" si="957"/>
        <v>0</v>
      </c>
      <c r="Y1259" s="24">
        <f t="shared" si="957"/>
        <v>0</v>
      </c>
      <c r="Z1259" s="24">
        <f t="shared" si="957"/>
        <v>0</v>
      </c>
      <c r="AA1259" s="24">
        <f t="shared" si="957"/>
        <v>422</v>
      </c>
      <c r="AB1259" s="24">
        <f t="shared" si="957"/>
        <v>0</v>
      </c>
    </row>
    <row r="1260" spans="1:28" s="17" customFormat="1" ht="47.25" outlineLevel="1">
      <c r="A1260" s="12" t="s">
        <v>535</v>
      </c>
      <c r="B1260" s="22" t="s">
        <v>312</v>
      </c>
      <c r="C1260" s="22" t="s">
        <v>192</v>
      </c>
      <c r="D1260" s="22">
        <v>853</v>
      </c>
      <c r="E1260" s="22">
        <v>292</v>
      </c>
      <c r="F1260" s="23"/>
      <c r="G1260" s="24">
        <f>SUM(I1260:K1260)-H1260</f>
        <v>3000</v>
      </c>
      <c r="H1260" s="24"/>
      <c r="I1260" s="35"/>
      <c r="J1260" s="8">
        <f>SUM(Q1260)</f>
        <v>0</v>
      </c>
      <c r="K1260" s="9">
        <f>SUM(S1260+U1260+W1260+Y1260+AA1260)</f>
        <v>3000</v>
      </c>
      <c r="L1260" s="28">
        <f>SUM(N1260:P1260)-M1260</f>
        <v>0</v>
      </c>
      <c r="M1260" s="58"/>
      <c r="N1260" s="28"/>
      <c r="O1260" s="8">
        <f>SUM(R1260)</f>
        <v>0</v>
      </c>
      <c r="P1260" s="9">
        <f>SUM(T1260+V1260+X1260+Z1260+AB1260)</f>
        <v>0</v>
      </c>
      <c r="Q1260" s="83"/>
      <c r="R1260" s="24"/>
      <c r="S1260" s="24"/>
      <c r="T1260" s="24"/>
      <c r="U1260" s="24">
        <v>2000</v>
      </c>
      <c r="V1260" s="24"/>
      <c r="W1260" s="24">
        <v>1000</v>
      </c>
      <c r="X1260" s="24"/>
      <c r="Y1260" s="24"/>
      <c r="Z1260" s="24"/>
      <c r="AA1260" s="24"/>
      <c r="AB1260" s="24"/>
    </row>
    <row r="1261" spans="1:28" s="17" customFormat="1" outlineLevel="1">
      <c r="A1261" s="12" t="s">
        <v>546</v>
      </c>
      <c r="B1261" s="22" t="s">
        <v>312</v>
      </c>
      <c r="C1261" s="22" t="s">
        <v>192</v>
      </c>
      <c r="D1261" s="22">
        <v>853</v>
      </c>
      <c r="E1261" s="22">
        <v>295</v>
      </c>
      <c r="F1261" s="23"/>
      <c r="G1261" s="24">
        <f>SUM(I1261:K1261)-H1261</f>
        <v>422</v>
      </c>
      <c r="H1261" s="24"/>
      <c r="I1261" s="35"/>
      <c r="J1261" s="8">
        <f>SUM(Q1261)</f>
        <v>0</v>
      </c>
      <c r="K1261" s="9">
        <f>SUM(S1261+U1261+W1261+Y1261+AA1261)</f>
        <v>422</v>
      </c>
      <c r="L1261" s="28">
        <f>SUM(N1261:P1261)-M1261</f>
        <v>0</v>
      </c>
      <c r="M1261" s="58"/>
      <c r="N1261" s="28"/>
      <c r="O1261" s="8">
        <f>SUM(R1261)</f>
        <v>0</v>
      </c>
      <c r="P1261" s="9">
        <f>SUM(T1261+V1261+X1261+Z1261+AB1261)</f>
        <v>0</v>
      </c>
      <c r="Q1261" s="83"/>
      <c r="R1261" s="24"/>
      <c r="S1261" s="24"/>
      <c r="T1261" s="24"/>
      <c r="U1261" s="24"/>
      <c r="V1261" s="24"/>
      <c r="W1261" s="24"/>
      <c r="X1261" s="24"/>
      <c r="Y1261" s="24"/>
      <c r="Z1261" s="24"/>
      <c r="AA1261" s="24">
        <v>422</v>
      </c>
      <c r="AB1261" s="24"/>
    </row>
    <row r="1262" spans="1:28" s="7" customFormat="1" ht="47.25" outlineLevel="1">
      <c r="A1262" s="14" t="s">
        <v>486</v>
      </c>
      <c r="B1262" s="79" t="s">
        <v>312</v>
      </c>
      <c r="C1262" s="79" t="s">
        <v>487</v>
      </c>
      <c r="D1262" s="79" t="s">
        <v>2</v>
      </c>
      <c r="E1262" s="79" t="s">
        <v>2</v>
      </c>
      <c r="F1262" s="48"/>
      <c r="G1262" s="49">
        <f>SUM(G1263)</f>
        <v>268096.21999999997</v>
      </c>
      <c r="H1262" s="49">
        <f t="shared" ref="H1262:AB1263" si="958">SUM(H1263)</f>
        <v>0</v>
      </c>
      <c r="I1262" s="50">
        <f t="shared" si="958"/>
        <v>0</v>
      </c>
      <c r="J1262" s="51">
        <f t="shared" si="958"/>
        <v>95000</v>
      </c>
      <c r="K1262" s="51">
        <f t="shared" si="958"/>
        <v>173096.22</v>
      </c>
      <c r="L1262" s="51">
        <f t="shared" si="958"/>
        <v>256118.72</v>
      </c>
      <c r="M1262" s="51">
        <f t="shared" si="958"/>
        <v>0</v>
      </c>
      <c r="N1262" s="51">
        <f t="shared" si="958"/>
        <v>0</v>
      </c>
      <c r="O1262" s="51">
        <f t="shared" si="958"/>
        <v>95000</v>
      </c>
      <c r="P1262" s="51">
        <f t="shared" si="958"/>
        <v>161118.72</v>
      </c>
      <c r="Q1262" s="109">
        <f t="shared" si="958"/>
        <v>95000</v>
      </c>
      <c r="R1262" s="49">
        <f t="shared" si="958"/>
        <v>95000</v>
      </c>
      <c r="S1262" s="49">
        <f t="shared" si="958"/>
        <v>40032.92</v>
      </c>
      <c r="T1262" s="49">
        <f t="shared" si="958"/>
        <v>40032.92</v>
      </c>
      <c r="U1262" s="49">
        <f t="shared" si="958"/>
        <v>76563.3</v>
      </c>
      <c r="V1262" s="49">
        <f t="shared" si="958"/>
        <v>76563.3</v>
      </c>
      <c r="W1262" s="49">
        <f t="shared" si="958"/>
        <v>35000</v>
      </c>
      <c r="X1262" s="49">
        <f t="shared" si="958"/>
        <v>27051</v>
      </c>
      <c r="Y1262" s="49">
        <f t="shared" si="958"/>
        <v>18000</v>
      </c>
      <c r="Z1262" s="49">
        <f t="shared" si="958"/>
        <v>14371.5</v>
      </c>
      <c r="AA1262" s="49">
        <f t="shared" si="958"/>
        <v>3500</v>
      </c>
      <c r="AB1262" s="49">
        <f t="shared" si="958"/>
        <v>3100</v>
      </c>
    </row>
    <row r="1263" spans="1:28" s="4" customFormat="1" ht="47.25" outlineLevel="1">
      <c r="A1263" s="12" t="s">
        <v>410</v>
      </c>
      <c r="B1263" s="22" t="s">
        <v>312</v>
      </c>
      <c r="C1263" s="22" t="s">
        <v>487</v>
      </c>
      <c r="D1263" s="22" t="s">
        <v>26</v>
      </c>
      <c r="E1263" s="22" t="s">
        <v>2</v>
      </c>
      <c r="F1263" s="44"/>
      <c r="G1263" s="24">
        <f>SUM(G1264)</f>
        <v>268096.21999999997</v>
      </c>
      <c r="H1263" s="24">
        <f t="shared" si="958"/>
        <v>0</v>
      </c>
      <c r="I1263" s="24">
        <f t="shared" si="958"/>
        <v>0</v>
      </c>
      <c r="J1263" s="67">
        <f t="shared" si="958"/>
        <v>95000</v>
      </c>
      <c r="K1263" s="67">
        <f t="shared" si="958"/>
        <v>173096.22</v>
      </c>
      <c r="L1263" s="67">
        <f t="shared" si="958"/>
        <v>256118.72</v>
      </c>
      <c r="M1263" s="67">
        <f t="shared" si="958"/>
        <v>0</v>
      </c>
      <c r="N1263" s="67">
        <f t="shared" si="958"/>
        <v>0</v>
      </c>
      <c r="O1263" s="67">
        <f t="shared" si="958"/>
        <v>95000</v>
      </c>
      <c r="P1263" s="67">
        <f t="shared" si="958"/>
        <v>161118.72</v>
      </c>
      <c r="Q1263" s="24">
        <f t="shared" si="958"/>
        <v>95000</v>
      </c>
      <c r="R1263" s="24">
        <f t="shared" si="958"/>
        <v>95000</v>
      </c>
      <c r="S1263" s="24">
        <f t="shared" si="958"/>
        <v>40032.92</v>
      </c>
      <c r="T1263" s="24">
        <f t="shared" si="958"/>
        <v>40032.92</v>
      </c>
      <c r="U1263" s="24">
        <f t="shared" si="958"/>
        <v>76563.3</v>
      </c>
      <c r="V1263" s="24">
        <f t="shared" si="958"/>
        <v>76563.3</v>
      </c>
      <c r="W1263" s="24">
        <f t="shared" si="958"/>
        <v>35000</v>
      </c>
      <c r="X1263" s="24">
        <f t="shared" si="958"/>
        <v>27051</v>
      </c>
      <c r="Y1263" s="24">
        <f t="shared" si="958"/>
        <v>18000</v>
      </c>
      <c r="Z1263" s="24">
        <f t="shared" si="958"/>
        <v>14371.5</v>
      </c>
      <c r="AA1263" s="24">
        <f t="shared" si="958"/>
        <v>3500</v>
      </c>
      <c r="AB1263" s="24">
        <f t="shared" si="958"/>
        <v>3100</v>
      </c>
    </row>
    <row r="1264" spans="1:28" s="4" customFormat="1" ht="31.5" outlineLevel="1">
      <c r="A1264" s="12" t="s">
        <v>411</v>
      </c>
      <c r="B1264" s="22" t="s">
        <v>312</v>
      </c>
      <c r="C1264" s="22" t="s">
        <v>487</v>
      </c>
      <c r="D1264" s="22" t="s">
        <v>28</v>
      </c>
      <c r="E1264" s="22" t="s">
        <v>2</v>
      </c>
      <c r="F1264" s="44"/>
      <c r="G1264" s="24">
        <f>SUM(G1265:G1266)</f>
        <v>268096.21999999997</v>
      </c>
      <c r="H1264" s="24">
        <f t="shared" ref="H1264:AB1264" si="959">SUM(H1265:H1266)</f>
        <v>0</v>
      </c>
      <c r="I1264" s="24">
        <f t="shared" si="959"/>
        <v>0</v>
      </c>
      <c r="J1264" s="24">
        <f t="shared" si="959"/>
        <v>95000</v>
      </c>
      <c r="K1264" s="24">
        <f t="shared" si="959"/>
        <v>173096.22</v>
      </c>
      <c r="L1264" s="24">
        <f t="shared" si="959"/>
        <v>256118.72</v>
      </c>
      <c r="M1264" s="24">
        <f t="shared" si="959"/>
        <v>0</v>
      </c>
      <c r="N1264" s="24">
        <f t="shared" si="959"/>
        <v>0</v>
      </c>
      <c r="O1264" s="24">
        <f t="shared" si="959"/>
        <v>95000</v>
      </c>
      <c r="P1264" s="24">
        <f t="shared" si="959"/>
        <v>161118.72</v>
      </c>
      <c r="Q1264" s="24">
        <f t="shared" si="959"/>
        <v>95000</v>
      </c>
      <c r="R1264" s="24">
        <f t="shared" si="959"/>
        <v>95000</v>
      </c>
      <c r="S1264" s="24">
        <f t="shared" si="959"/>
        <v>40032.92</v>
      </c>
      <c r="T1264" s="24">
        <f t="shared" si="959"/>
        <v>40032.92</v>
      </c>
      <c r="U1264" s="24">
        <f t="shared" si="959"/>
        <v>76563.3</v>
      </c>
      <c r="V1264" s="24">
        <f t="shared" si="959"/>
        <v>76563.3</v>
      </c>
      <c r="W1264" s="24">
        <f t="shared" si="959"/>
        <v>35000</v>
      </c>
      <c r="X1264" s="24">
        <f t="shared" si="959"/>
        <v>27051</v>
      </c>
      <c r="Y1264" s="24">
        <f t="shared" si="959"/>
        <v>18000</v>
      </c>
      <c r="Z1264" s="24">
        <f t="shared" si="959"/>
        <v>14371.5</v>
      </c>
      <c r="AA1264" s="24">
        <f t="shared" si="959"/>
        <v>3500</v>
      </c>
      <c r="AB1264" s="24">
        <f t="shared" si="959"/>
        <v>3100</v>
      </c>
    </row>
    <row r="1265" spans="1:28" s="4" customFormat="1" outlineLevel="1">
      <c r="A1265" s="12" t="s">
        <v>424</v>
      </c>
      <c r="B1265" s="22" t="s">
        <v>312</v>
      </c>
      <c r="C1265" s="22" t="s">
        <v>487</v>
      </c>
      <c r="D1265" s="22" t="s">
        <v>28</v>
      </c>
      <c r="E1265" s="22">
        <v>226</v>
      </c>
      <c r="F1265" s="44"/>
      <c r="G1265" s="53">
        <f>SUM(I1265:K1265)-H1265</f>
        <v>46200</v>
      </c>
      <c r="H1265" s="53"/>
      <c r="I1265" s="25"/>
      <c r="J1265" s="10">
        <f>SUM(Q1265)</f>
        <v>46200</v>
      </c>
      <c r="K1265" s="11">
        <f>SUM(S1265+U1265+W1265+Y1265+AA1265)</f>
        <v>0</v>
      </c>
      <c r="L1265" s="26">
        <f>SUM(N1265:P1265)-M1265</f>
        <v>46200</v>
      </c>
      <c r="M1265" s="63"/>
      <c r="N1265" s="54"/>
      <c r="O1265" s="10">
        <f>SUM(R1265)</f>
        <v>46200</v>
      </c>
      <c r="P1265" s="11">
        <f>SUM(T1265+V1265+X1265+Z1265+AB1265)</f>
        <v>0</v>
      </c>
      <c r="Q1265" s="24">
        <v>46200</v>
      </c>
      <c r="R1265" s="24">
        <v>46200</v>
      </c>
      <c r="S1265" s="24"/>
      <c r="T1265" s="24"/>
      <c r="U1265" s="24"/>
      <c r="V1265" s="24"/>
      <c r="W1265" s="24"/>
      <c r="X1265" s="24"/>
      <c r="Y1265" s="24"/>
      <c r="Z1265" s="24"/>
      <c r="AA1265" s="24"/>
      <c r="AB1265" s="24"/>
    </row>
    <row r="1266" spans="1:28" s="17" customFormat="1" ht="47.25" outlineLevel="1">
      <c r="A1266" s="12" t="s">
        <v>484</v>
      </c>
      <c r="B1266" s="22" t="s">
        <v>312</v>
      </c>
      <c r="C1266" s="22" t="s">
        <v>487</v>
      </c>
      <c r="D1266" s="22" t="s">
        <v>28</v>
      </c>
      <c r="E1266" s="22" t="s">
        <v>104</v>
      </c>
      <c r="F1266" s="61"/>
      <c r="G1266" s="53">
        <f>SUM(I1266:K1266)-H1266</f>
        <v>221896.22</v>
      </c>
      <c r="H1266" s="53"/>
      <c r="I1266" s="25"/>
      <c r="J1266" s="10">
        <f>SUM(Q1266)</f>
        <v>48800</v>
      </c>
      <c r="K1266" s="11">
        <f>SUM(S1266+U1266+W1266+Y1266+AA1266)</f>
        <v>173096.22</v>
      </c>
      <c r="L1266" s="26">
        <f>SUM(N1266:P1266)-M1266</f>
        <v>209918.72</v>
      </c>
      <c r="M1266" s="63"/>
      <c r="N1266" s="54"/>
      <c r="O1266" s="10">
        <f>SUM(R1266)</f>
        <v>48800</v>
      </c>
      <c r="P1266" s="11">
        <f>SUM(T1266+V1266+X1266+Z1266+AB1266)</f>
        <v>161118.72</v>
      </c>
      <c r="Q1266" s="53">
        <v>48800</v>
      </c>
      <c r="R1266" s="53">
        <v>48800</v>
      </c>
      <c r="S1266" s="53">
        <v>40032.92</v>
      </c>
      <c r="T1266" s="53">
        <v>40032.92</v>
      </c>
      <c r="U1266" s="53">
        <v>76563.3</v>
      </c>
      <c r="V1266" s="53">
        <v>76563.3</v>
      </c>
      <c r="W1266" s="53">
        <v>35000</v>
      </c>
      <c r="X1266" s="53">
        <v>27051</v>
      </c>
      <c r="Y1266" s="53">
        <v>18000</v>
      </c>
      <c r="Z1266" s="53">
        <v>14371.5</v>
      </c>
      <c r="AA1266" s="53">
        <v>3500</v>
      </c>
      <c r="AB1266" s="53">
        <v>3100</v>
      </c>
    </row>
    <row r="1267" spans="1:28" s="17" customFormat="1" ht="78.75" outlineLevel="1">
      <c r="A1267" s="14" t="s">
        <v>548</v>
      </c>
      <c r="B1267" s="79" t="s">
        <v>312</v>
      </c>
      <c r="C1267" s="84" t="s">
        <v>547</v>
      </c>
      <c r="D1267" s="79" t="s">
        <v>2</v>
      </c>
      <c r="E1267" s="79" t="s">
        <v>2</v>
      </c>
      <c r="F1267" s="64"/>
      <c r="G1267" s="51">
        <f>SUM(G1268)</f>
        <v>50000</v>
      </c>
      <c r="H1267" s="51">
        <f t="shared" ref="H1267:AB1268" si="960">SUM(H1268)</f>
        <v>0</v>
      </c>
      <c r="I1267" s="51">
        <f t="shared" si="960"/>
        <v>0</v>
      </c>
      <c r="J1267" s="51">
        <f t="shared" si="960"/>
        <v>0</v>
      </c>
      <c r="K1267" s="51">
        <f t="shared" si="960"/>
        <v>50000</v>
      </c>
      <c r="L1267" s="51">
        <f t="shared" si="960"/>
        <v>50000</v>
      </c>
      <c r="M1267" s="51">
        <f t="shared" si="960"/>
        <v>0</v>
      </c>
      <c r="N1267" s="51">
        <f t="shared" si="960"/>
        <v>0</v>
      </c>
      <c r="O1267" s="51">
        <f t="shared" si="960"/>
        <v>0</v>
      </c>
      <c r="P1267" s="51">
        <f t="shared" si="960"/>
        <v>50000</v>
      </c>
      <c r="Q1267" s="51">
        <f t="shared" si="960"/>
        <v>0</v>
      </c>
      <c r="R1267" s="51">
        <f t="shared" si="960"/>
        <v>0</v>
      </c>
      <c r="S1267" s="51">
        <f t="shared" si="960"/>
        <v>0</v>
      </c>
      <c r="T1267" s="51">
        <f t="shared" si="960"/>
        <v>0</v>
      </c>
      <c r="U1267" s="51">
        <f t="shared" si="960"/>
        <v>0</v>
      </c>
      <c r="V1267" s="51">
        <f t="shared" si="960"/>
        <v>0</v>
      </c>
      <c r="W1267" s="51">
        <f t="shared" si="960"/>
        <v>0</v>
      </c>
      <c r="X1267" s="51">
        <f t="shared" si="960"/>
        <v>0</v>
      </c>
      <c r="Y1267" s="51">
        <f t="shared" si="960"/>
        <v>50000</v>
      </c>
      <c r="Z1267" s="51">
        <f t="shared" si="960"/>
        <v>50000</v>
      </c>
      <c r="AA1267" s="51">
        <f t="shared" si="960"/>
        <v>0</v>
      </c>
      <c r="AB1267" s="51">
        <f t="shared" si="960"/>
        <v>0</v>
      </c>
    </row>
    <row r="1268" spans="1:28" s="17" customFormat="1" ht="47.25" outlineLevel="1">
      <c r="A1268" s="12" t="s">
        <v>410</v>
      </c>
      <c r="B1268" s="22" t="s">
        <v>312</v>
      </c>
      <c r="C1268" s="85" t="s">
        <v>547</v>
      </c>
      <c r="D1268" s="22" t="s">
        <v>26</v>
      </c>
      <c r="E1268" s="22" t="s">
        <v>2</v>
      </c>
      <c r="F1268" s="110"/>
      <c r="G1268" s="69">
        <f>SUM(G1269)</f>
        <v>50000</v>
      </c>
      <c r="H1268" s="69">
        <f t="shared" si="960"/>
        <v>0</v>
      </c>
      <c r="I1268" s="69">
        <f t="shared" si="960"/>
        <v>0</v>
      </c>
      <c r="J1268" s="69">
        <f t="shared" si="960"/>
        <v>0</v>
      </c>
      <c r="K1268" s="69">
        <f t="shared" si="960"/>
        <v>50000</v>
      </c>
      <c r="L1268" s="69">
        <f t="shared" si="960"/>
        <v>50000</v>
      </c>
      <c r="M1268" s="69">
        <f t="shared" si="960"/>
        <v>0</v>
      </c>
      <c r="N1268" s="69">
        <f t="shared" si="960"/>
        <v>0</v>
      </c>
      <c r="O1268" s="69">
        <f t="shared" si="960"/>
        <v>0</v>
      </c>
      <c r="P1268" s="69">
        <f t="shared" si="960"/>
        <v>50000</v>
      </c>
      <c r="Q1268" s="69">
        <f t="shared" si="960"/>
        <v>0</v>
      </c>
      <c r="R1268" s="69">
        <f t="shared" si="960"/>
        <v>0</v>
      </c>
      <c r="S1268" s="69">
        <f t="shared" si="960"/>
        <v>0</v>
      </c>
      <c r="T1268" s="69">
        <f t="shared" si="960"/>
        <v>0</v>
      </c>
      <c r="U1268" s="69">
        <f t="shared" si="960"/>
        <v>0</v>
      </c>
      <c r="V1268" s="69">
        <f t="shared" si="960"/>
        <v>0</v>
      </c>
      <c r="W1268" s="69">
        <f t="shared" si="960"/>
        <v>0</v>
      </c>
      <c r="X1268" s="69">
        <f t="shared" si="960"/>
        <v>0</v>
      </c>
      <c r="Y1268" s="69">
        <f t="shared" si="960"/>
        <v>50000</v>
      </c>
      <c r="Z1268" s="69">
        <f t="shared" si="960"/>
        <v>50000</v>
      </c>
      <c r="AA1268" s="69">
        <f t="shared" si="960"/>
        <v>0</v>
      </c>
      <c r="AB1268" s="69">
        <f t="shared" si="960"/>
        <v>0</v>
      </c>
    </row>
    <row r="1269" spans="1:28" s="17" customFormat="1" ht="31.5" outlineLevel="1">
      <c r="A1269" s="12" t="s">
        <v>411</v>
      </c>
      <c r="B1269" s="22" t="s">
        <v>312</v>
      </c>
      <c r="C1269" s="85" t="s">
        <v>547</v>
      </c>
      <c r="D1269" s="22" t="s">
        <v>28</v>
      </c>
      <c r="E1269" s="22" t="s">
        <v>2</v>
      </c>
      <c r="F1269" s="64"/>
      <c r="G1269" s="28">
        <f t="shared" ref="G1269:AB1269" si="961">SUM(G1270:G1270)</f>
        <v>50000</v>
      </c>
      <c r="H1269" s="28">
        <f t="shared" si="961"/>
        <v>0</v>
      </c>
      <c r="I1269" s="28">
        <f t="shared" si="961"/>
        <v>0</v>
      </c>
      <c r="J1269" s="28">
        <f t="shared" si="961"/>
        <v>0</v>
      </c>
      <c r="K1269" s="28">
        <f t="shared" si="961"/>
        <v>50000</v>
      </c>
      <c r="L1269" s="28">
        <f t="shared" si="961"/>
        <v>50000</v>
      </c>
      <c r="M1269" s="28">
        <f t="shared" si="961"/>
        <v>0</v>
      </c>
      <c r="N1269" s="28">
        <f t="shared" si="961"/>
        <v>0</v>
      </c>
      <c r="O1269" s="28">
        <f t="shared" si="961"/>
        <v>0</v>
      </c>
      <c r="P1269" s="28">
        <f t="shared" si="961"/>
        <v>50000</v>
      </c>
      <c r="Q1269" s="28">
        <f t="shared" si="961"/>
        <v>0</v>
      </c>
      <c r="R1269" s="28">
        <f t="shared" si="961"/>
        <v>0</v>
      </c>
      <c r="S1269" s="28">
        <f t="shared" si="961"/>
        <v>0</v>
      </c>
      <c r="T1269" s="28">
        <f t="shared" si="961"/>
        <v>0</v>
      </c>
      <c r="U1269" s="28">
        <f t="shared" si="961"/>
        <v>0</v>
      </c>
      <c r="V1269" s="28">
        <f t="shared" si="961"/>
        <v>0</v>
      </c>
      <c r="W1269" s="28">
        <f t="shared" si="961"/>
        <v>0</v>
      </c>
      <c r="X1269" s="28">
        <f t="shared" si="961"/>
        <v>0</v>
      </c>
      <c r="Y1269" s="28">
        <f t="shared" si="961"/>
        <v>50000</v>
      </c>
      <c r="Z1269" s="28">
        <f t="shared" si="961"/>
        <v>50000</v>
      </c>
      <c r="AA1269" s="28">
        <f t="shared" si="961"/>
        <v>0</v>
      </c>
      <c r="AB1269" s="28">
        <f t="shared" si="961"/>
        <v>0</v>
      </c>
    </row>
    <row r="1270" spans="1:28" s="17" customFormat="1" ht="31.5" outlineLevel="1">
      <c r="A1270" s="12" t="s">
        <v>415</v>
      </c>
      <c r="B1270" s="22" t="s">
        <v>312</v>
      </c>
      <c r="C1270" s="85" t="s">
        <v>547</v>
      </c>
      <c r="D1270" s="22" t="s">
        <v>28</v>
      </c>
      <c r="E1270" s="22">
        <v>225</v>
      </c>
      <c r="F1270" s="64"/>
      <c r="G1270" s="24">
        <f>SUM(I1270:K1270)-H1270</f>
        <v>50000</v>
      </c>
      <c r="H1270" s="24"/>
      <c r="I1270" s="35"/>
      <c r="J1270" s="8">
        <f>SUM(Q1270)</f>
        <v>0</v>
      </c>
      <c r="K1270" s="9">
        <f>SUM(S1270+U1270+W1270+Y1270+AA1270)</f>
        <v>50000</v>
      </c>
      <c r="L1270" s="28">
        <f>SUM(N1270:P1270)-M1270</f>
        <v>50000</v>
      </c>
      <c r="M1270" s="58"/>
      <c r="N1270" s="36"/>
      <c r="O1270" s="8">
        <f>SUM(R1270)</f>
        <v>0</v>
      </c>
      <c r="P1270" s="9">
        <f>SUM(T1270+V1270+X1270+Z1270+AB1270)</f>
        <v>50000</v>
      </c>
      <c r="Q1270" s="28"/>
      <c r="R1270" s="28"/>
      <c r="S1270" s="28"/>
      <c r="T1270" s="28"/>
      <c r="U1270" s="28"/>
      <c r="V1270" s="28"/>
      <c r="W1270" s="83"/>
      <c r="X1270" s="24"/>
      <c r="Y1270" s="24">
        <v>50000</v>
      </c>
      <c r="Z1270" s="24">
        <v>50000</v>
      </c>
      <c r="AA1270" s="24"/>
      <c r="AB1270" s="24"/>
    </row>
    <row r="1271" spans="1:28" s="7" customFormat="1" ht="78.75" outlineLevel="1">
      <c r="A1271" s="14" t="s">
        <v>488</v>
      </c>
      <c r="B1271" s="79" t="s">
        <v>312</v>
      </c>
      <c r="C1271" s="79" t="s">
        <v>489</v>
      </c>
      <c r="D1271" s="79" t="s">
        <v>2</v>
      </c>
      <c r="E1271" s="79" t="s">
        <v>2</v>
      </c>
      <c r="F1271" s="100"/>
      <c r="G1271" s="71">
        <f>SUM(G1272)</f>
        <v>0</v>
      </c>
      <c r="H1271" s="71">
        <f t="shared" ref="H1271:AB1271" si="962">SUM(H1272)</f>
        <v>1424544</v>
      </c>
      <c r="I1271" s="71">
        <f t="shared" si="962"/>
        <v>0</v>
      </c>
      <c r="J1271" s="71">
        <f t="shared" si="962"/>
        <v>1424544</v>
      </c>
      <c r="K1271" s="71">
        <f t="shared" si="962"/>
        <v>0</v>
      </c>
      <c r="L1271" s="71">
        <f t="shared" si="962"/>
        <v>0</v>
      </c>
      <c r="M1271" s="71">
        <f t="shared" si="962"/>
        <v>1424544</v>
      </c>
      <c r="N1271" s="71">
        <f t="shared" si="962"/>
        <v>0</v>
      </c>
      <c r="O1271" s="71">
        <f t="shared" si="962"/>
        <v>1424544</v>
      </c>
      <c r="P1271" s="71">
        <f t="shared" si="962"/>
        <v>0</v>
      </c>
      <c r="Q1271" s="71">
        <f t="shared" si="962"/>
        <v>1424544</v>
      </c>
      <c r="R1271" s="71">
        <f t="shared" si="962"/>
        <v>1424544</v>
      </c>
      <c r="S1271" s="71">
        <f t="shared" si="962"/>
        <v>0</v>
      </c>
      <c r="T1271" s="71">
        <f t="shared" si="962"/>
        <v>0</v>
      </c>
      <c r="U1271" s="71">
        <f t="shared" si="962"/>
        <v>0</v>
      </c>
      <c r="V1271" s="71">
        <f t="shared" si="962"/>
        <v>0</v>
      </c>
      <c r="W1271" s="49">
        <f t="shared" si="962"/>
        <v>0</v>
      </c>
      <c r="X1271" s="49">
        <f t="shared" si="962"/>
        <v>0</v>
      </c>
      <c r="Y1271" s="49">
        <f t="shared" si="962"/>
        <v>0</v>
      </c>
      <c r="Z1271" s="49">
        <f t="shared" si="962"/>
        <v>0</v>
      </c>
      <c r="AA1271" s="49">
        <f t="shared" si="962"/>
        <v>0</v>
      </c>
      <c r="AB1271" s="49">
        <f t="shared" si="962"/>
        <v>0</v>
      </c>
    </row>
    <row r="1272" spans="1:28" s="4" customFormat="1" outlineLevel="1">
      <c r="A1272" s="12" t="s">
        <v>418</v>
      </c>
      <c r="B1272" s="22" t="s">
        <v>312</v>
      </c>
      <c r="C1272" s="22" t="s">
        <v>489</v>
      </c>
      <c r="D1272" s="22" t="s">
        <v>139</v>
      </c>
      <c r="E1272" s="22" t="s">
        <v>2</v>
      </c>
      <c r="F1272" s="44"/>
      <c r="G1272" s="24">
        <f>SUM(G1273)</f>
        <v>0</v>
      </c>
      <c r="H1272" s="24">
        <f t="shared" ref="H1272:AB1273" si="963">SUM(H1273)</f>
        <v>1424544</v>
      </c>
      <c r="I1272" s="24">
        <f t="shared" si="963"/>
        <v>0</v>
      </c>
      <c r="J1272" s="24">
        <f t="shared" si="963"/>
        <v>1424544</v>
      </c>
      <c r="K1272" s="24">
        <f t="shared" si="963"/>
        <v>0</v>
      </c>
      <c r="L1272" s="24">
        <f t="shared" si="963"/>
        <v>0</v>
      </c>
      <c r="M1272" s="24">
        <f t="shared" si="963"/>
        <v>1424544</v>
      </c>
      <c r="N1272" s="24">
        <f t="shared" si="963"/>
        <v>0</v>
      </c>
      <c r="O1272" s="24">
        <f t="shared" si="963"/>
        <v>1424544</v>
      </c>
      <c r="P1272" s="24">
        <f t="shared" si="963"/>
        <v>0</v>
      </c>
      <c r="Q1272" s="24">
        <f t="shared" si="963"/>
        <v>1424544</v>
      </c>
      <c r="R1272" s="24">
        <f t="shared" si="963"/>
        <v>1424544</v>
      </c>
      <c r="S1272" s="24">
        <f t="shared" si="963"/>
        <v>0</v>
      </c>
      <c r="T1272" s="24">
        <f t="shared" si="963"/>
        <v>0</v>
      </c>
      <c r="U1272" s="24">
        <f t="shared" si="963"/>
        <v>0</v>
      </c>
      <c r="V1272" s="24">
        <f t="shared" si="963"/>
        <v>0</v>
      </c>
      <c r="W1272" s="24">
        <f t="shared" si="963"/>
        <v>0</v>
      </c>
      <c r="X1272" s="24">
        <f t="shared" si="963"/>
        <v>0</v>
      </c>
      <c r="Y1272" s="24">
        <f t="shared" si="963"/>
        <v>0</v>
      </c>
      <c r="Z1272" s="24">
        <f t="shared" si="963"/>
        <v>0</v>
      </c>
      <c r="AA1272" s="24">
        <f t="shared" si="963"/>
        <v>0</v>
      </c>
      <c r="AB1272" s="24">
        <f t="shared" si="963"/>
        <v>0</v>
      </c>
    </row>
    <row r="1273" spans="1:28" s="4" customFormat="1" ht="31.5" outlineLevel="1">
      <c r="A1273" s="12" t="s">
        <v>419</v>
      </c>
      <c r="B1273" s="22" t="s">
        <v>312</v>
      </c>
      <c r="C1273" s="22" t="s">
        <v>489</v>
      </c>
      <c r="D1273" s="22" t="s">
        <v>141</v>
      </c>
      <c r="E1273" s="22" t="s">
        <v>2</v>
      </c>
      <c r="F1273" s="44"/>
      <c r="G1273" s="24">
        <f>SUM(G1274)</f>
        <v>0</v>
      </c>
      <c r="H1273" s="24">
        <f t="shared" si="963"/>
        <v>1424544</v>
      </c>
      <c r="I1273" s="24">
        <f t="shared" si="963"/>
        <v>0</v>
      </c>
      <c r="J1273" s="24">
        <f t="shared" si="963"/>
        <v>1424544</v>
      </c>
      <c r="K1273" s="24">
        <f t="shared" si="963"/>
        <v>0</v>
      </c>
      <c r="L1273" s="24">
        <f t="shared" si="963"/>
        <v>0</v>
      </c>
      <c r="M1273" s="53">
        <f t="shared" si="963"/>
        <v>1424544</v>
      </c>
      <c r="N1273" s="53">
        <f t="shared" si="963"/>
        <v>0</v>
      </c>
      <c r="O1273" s="24">
        <f t="shared" si="963"/>
        <v>1424544</v>
      </c>
      <c r="P1273" s="24">
        <f t="shared" si="963"/>
        <v>0</v>
      </c>
      <c r="Q1273" s="24">
        <f t="shared" si="963"/>
        <v>1424544</v>
      </c>
      <c r="R1273" s="24">
        <f t="shared" si="963"/>
        <v>1424544</v>
      </c>
      <c r="S1273" s="24">
        <f t="shared" si="963"/>
        <v>0</v>
      </c>
      <c r="T1273" s="24">
        <f t="shared" si="963"/>
        <v>0</v>
      </c>
      <c r="U1273" s="24">
        <f t="shared" si="963"/>
        <v>0</v>
      </c>
      <c r="V1273" s="24">
        <f t="shared" si="963"/>
        <v>0</v>
      </c>
      <c r="W1273" s="24">
        <f t="shared" si="963"/>
        <v>0</v>
      </c>
      <c r="X1273" s="24">
        <f t="shared" si="963"/>
        <v>0</v>
      </c>
      <c r="Y1273" s="24">
        <f t="shared" si="963"/>
        <v>0</v>
      </c>
      <c r="Z1273" s="24">
        <f t="shared" si="963"/>
        <v>0</v>
      </c>
      <c r="AA1273" s="24">
        <f t="shared" si="963"/>
        <v>0</v>
      </c>
      <c r="AB1273" s="24">
        <f t="shared" si="963"/>
        <v>0</v>
      </c>
    </row>
    <row r="1274" spans="1:28" s="17" customFormat="1" ht="47.25" outlineLevel="1">
      <c r="A1274" s="12" t="s">
        <v>420</v>
      </c>
      <c r="B1274" s="22" t="s">
        <v>312</v>
      </c>
      <c r="C1274" s="22" t="s">
        <v>489</v>
      </c>
      <c r="D1274" s="22" t="s">
        <v>141</v>
      </c>
      <c r="E1274" s="22" t="s">
        <v>143</v>
      </c>
      <c r="F1274" s="23"/>
      <c r="G1274" s="24">
        <f>SUM(I1274:K1274)-H1274</f>
        <v>0</v>
      </c>
      <c r="H1274" s="24">
        <v>1424544</v>
      </c>
      <c r="I1274" s="35"/>
      <c r="J1274" s="8">
        <f>SUM(Q1274)</f>
        <v>1424544</v>
      </c>
      <c r="K1274" s="9">
        <f>SUM(S1274+U1274+W1274+Y1274+AA1274)</f>
        <v>0</v>
      </c>
      <c r="L1274" s="28">
        <f>SUM(N1274:P1274)-M1274</f>
        <v>0</v>
      </c>
      <c r="M1274" s="28">
        <v>1424544</v>
      </c>
      <c r="N1274" s="28"/>
      <c r="O1274" s="8">
        <f>SUM(R1274)</f>
        <v>1424544</v>
      </c>
      <c r="P1274" s="9">
        <f>SUM(T1274+V1274+X1274+Z1274+AB1274)</f>
        <v>0</v>
      </c>
      <c r="Q1274" s="24">
        <v>1424544</v>
      </c>
      <c r="R1274" s="24">
        <v>1424544</v>
      </c>
      <c r="S1274" s="24"/>
      <c r="T1274" s="24"/>
      <c r="U1274" s="24"/>
      <c r="V1274" s="24"/>
      <c r="W1274" s="24"/>
      <c r="X1274" s="24"/>
      <c r="Y1274" s="24"/>
      <c r="Z1274" s="24"/>
      <c r="AA1274" s="24"/>
      <c r="AB1274" s="24"/>
    </row>
    <row r="1275" spans="1:28" s="7" customFormat="1" ht="63" outlineLevel="1">
      <c r="A1275" s="14" t="s">
        <v>490</v>
      </c>
      <c r="B1275" s="79" t="s">
        <v>312</v>
      </c>
      <c r="C1275" s="79" t="s">
        <v>491</v>
      </c>
      <c r="D1275" s="79" t="s">
        <v>2</v>
      </c>
      <c r="E1275" s="79" t="s">
        <v>2</v>
      </c>
      <c r="F1275" s="48"/>
      <c r="G1275" s="49">
        <f>SUM(G1276)</f>
        <v>916565.66</v>
      </c>
      <c r="H1275" s="49">
        <f t="shared" ref="H1275:AB1276" si="964">SUM(H1276)</f>
        <v>0</v>
      </c>
      <c r="I1275" s="49">
        <f t="shared" si="964"/>
        <v>0</v>
      </c>
      <c r="J1275" s="49">
        <f t="shared" si="964"/>
        <v>260000</v>
      </c>
      <c r="K1275" s="49">
        <f t="shared" si="964"/>
        <v>656565.66</v>
      </c>
      <c r="L1275" s="49">
        <f t="shared" si="964"/>
        <v>916565.66</v>
      </c>
      <c r="M1275" s="71">
        <f t="shared" si="964"/>
        <v>0</v>
      </c>
      <c r="N1275" s="71">
        <f t="shared" si="964"/>
        <v>0</v>
      </c>
      <c r="O1275" s="49">
        <f t="shared" si="964"/>
        <v>260000</v>
      </c>
      <c r="P1275" s="49">
        <f t="shared" si="964"/>
        <v>656565.66</v>
      </c>
      <c r="Q1275" s="49">
        <f t="shared" si="964"/>
        <v>260000</v>
      </c>
      <c r="R1275" s="49">
        <f t="shared" si="964"/>
        <v>260000</v>
      </c>
      <c r="S1275" s="49">
        <f t="shared" si="964"/>
        <v>0</v>
      </c>
      <c r="T1275" s="49">
        <f t="shared" si="964"/>
        <v>0</v>
      </c>
      <c r="U1275" s="49">
        <f t="shared" si="964"/>
        <v>101010.1</v>
      </c>
      <c r="V1275" s="49">
        <f t="shared" si="964"/>
        <v>101010.1</v>
      </c>
      <c r="W1275" s="49">
        <f t="shared" si="964"/>
        <v>0</v>
      </c>
      <c r="X1275" s="49">
        <f t="shared" si="964"/>
        <v>0</v>
      </c>
      <c r="Y1275" s="49">
        <f t="shared" si="964"/>
        <v>555555.56000000006</v>
      </c>
      <c r="Z1275" s="49">
        <f t="shared" si="964"/>
        <v>555555.56000000006</v>
      </c>
      <c r="AA1275" s="49">
        <f t="shared" si="964"/>
        <v>0</v>
      </c>
      <c r="AB1275" s="49">
        <f t="shared" si="964"/>
        <v>0</v>
      </c>
    </row>
    <row r="1276" spans="1:28" s="4" customFormat="1" ht="47.25" outlineLevel="1">
      <c r="A1276" s="12" t="s">
        <v>410</v>
      </c>
      <c r="B1276" s="22" t="s">
        <v>312</v>
      </c>
      <c r="C1276" s="22" t="s">
        <v>491</v>
      </c>
      <c r="D1276" s="22" t="s">
        <v>26</v>
      </c>
      <c r="E1276" s="22" t="s">
        <v>2</v>
      </c>
      <c r="F1276" s="44"/>
      <c r="G1276" s="24">
        <f>SUM(G1277)</f>
        <v>916565.66</v>
      </c>
      <c r="H1276" s="24">
        <f t="shared" si="964"/>
        <v>0</v>
      </c>
      <c r="I1276" s="24">
        <f t="shared" si="964"/>
        <v>0</v>
      </c>
      <c r="J1276" s="24">
        <f t="shared" si="964"/>
        <v>260000</v>
      </c>
      <c r="K1276" s="24">
        <f t="shared" si="964"/>
        <v>656565.66</v>
      </c>
      <c r="L1276" s="24">
        <f t="shared" si="964"/>
        <v>916565.66</v>
      </c>
      <c r="M1276" s="24">
        <f t="shared" si="964"/>
        <v>0</v>
      </c>
      <c r="N1276" s="24">
        <f t="shared" si="964"/>
        <v>0</v>
      </c>
      <c r="O1276" s="24">
        <f t="shared" si="964"/>
        <v>260000</v>
      </c>
      <c r="P1276" s="24">
        <f t="shared" si="964"/>
        <v>656565.66</v>
      </c>
      <c r="Q1276" s="24">
        <f t="shared" si="964"/>
        <v>260000</v>
      </c>
      <c r="R1276" s="24">
        <f t="shared" si="964"/>
        <v>260000</v>
      </c>
      <c r="S1276" s="24">
        <f t="shared" si="964"/>
        <v>0</v>
      </c>
      <c r="T1276" s="24">
        <f t="shared" si="964"/>
        <v>0</v>
      </c>
      <c r="U1276" s="24">
        <f t="shared" si="964"/>
        <v>101010.1</v>
      </c>
      <c r="V1276" s="24">
        <f t="shared" si="964"/>
        <v>101010.1</v>
      </c>
      <c r="W1276" s="24">
        <f t="shared" si="964"/>
        <v>0</v>
      </c>
      <c r="X1276" s="24">
        <f t="shared" si="964"/>
        <v>0</v>
      </c>
      <c r="Y1276" s="24">
        <f t="shared" si="964"/>
        <v>555555.56000000006</v>
      </c>
      <c r="Z1276" s="24">
        <f t="shared" si="964"/>
        <v>555555.56000000006</v>
      </c>
      <c r="AA1276" s="24">
        <f t="shared" si="964"/>
        <v>0</v>
      </c>
      <c r="AB1276" s="24">
        <f t="shared" si="964"/>
        <v>0</v>
      </c>
    </row>
    <row r="1277" spans="1:28" s="4" customFormat="1" ht="31.5" outlineLevel="1">
      <c r="A1277" s="12" t="s">
        <v>411</v>
      </c>
      <c r="B1277" s="22" t="s">
        <v>312</v>
      </c>
      <c r="C1277" s="22" t="s">
        <v>491</v>
      </c>
      <c r="D1277" s="22" t="s">
        <v>28</v>
      </c>
      <c r="E1277" s="22" t="s">
        <v>2</v>
      </c>
      <c r="F1277" s="44"/>
      <c r="G1277" s="24">
        <f t="shared" ref="G1277:AB1277" si="965">SUM(G1278:G1279)</f>
        <v>916565.66</v>
      </c>
      <c r="H1277" s="24">
        <f t="shared" si="965"/>
        <v>0</v>
      </c>
      <c r="I1277" s="24">
        <f t="shared" si="965"/>
        <v>0</v>
      </c>
      <c r="J1277" s="24">
        <f t="shared" si="965"/>
        <v>260000</v>
      </c>
      <c r="K1277" s="24">
        <f t="shared" si="965"/>
        <v>656565.66</v>
      </c>
      <c r="L1277" s="24">
        <f t="shared" si="965"/>
        <v>916565.66</v>
      </c>
      <c r="M1277" s="24">
        <f t="shared" si="965"/>
        <v>0</v>
      </c>
      <c r="N1277" s="24">
        <f t="shared" si="965"/>
        <v>0</v>
      </c>
      <c r="O1277" s="24">
        <f t="shared" si="965"/>
        <v>260000</v>
      </c>
      <c r="P1277" s="24">
        <f t="shared" si="965"/>
        <v>656565.66</v>
      </c>
      <c r="Q1277" s="24">
        <f t="shared" si="965"/>
        <v>260000</v>
      </c>
      <c r="R1277" s="24">
        <f t="shared" si="965"/>
        <v>260000</v>
      </c>
      <c r="S1277" s="24">
        <f t="shared" si="965"/>
        <v>0</v>
      </c>
      <c r="T1277" s="24">
        <f t="shared" si="965"/>
        <v>0</v>
      </c>
      <c r="U1277" s="24">
        <f t="shared" si="965"/>
        <v>101010.1</v>
      </c>
      <c r="V1277" s="24">
        <f t="shared" si="965"/>
        <v>101010.1</v>
      </c>
      <c r="W1277" s="24">
        <f t="shared" si="965"/>
        <v>0</v>
      </c>
      <c r="X1277" s="24">
        <f t="shared" si="965"/>
        <v>0</v>
      </c>
      <c r="Y1277" s="24">
        <f t="shared" si="965"/>
        <v>555555.56000000006</v>
      </c>
      <c r="Z1277" s="24">
        <f t="shared" si="965"/>
        <v>555555.56000000006</v>
      </c>
      <c r="AA1277" s="24">
        <f t="shared" si="965"/>
        <v>0</v>
      </c>
      <c r="AB1277" s="24">
        <f t="shared" si="965"/>
        <v>0</v>
      </c>
    </row>
    <row r="1278" spans="1:28" s="17" customFormat="1" ht="31.5" outlineLevel="1">
      <c r="A1278" s="12" t="s">
        <v>415</v>
      </c>
      <c r="B1278" s="22" t="s">
        <v>312</v>
      </c>
      <c r="C1278" s="22" t="s">
        <v>491</v>
      </c>
      <c r="D1278" s="22" t="s">
        <v>28</v>
      </c>
      <c r="E1278" s="22" t="s">
        <v>72</v>
      </c>
      <c r="F1278" s="23">
        <v>25022024</v>
      </c>
      <c r="G1278" s="24">
        <f>SUM(I1278:K1278)-H1278</f>
        <v>252525.26</v>
      </c>
      <c r="H1278" s="24"/>
      <c r="I1278" s="35"/>
      <c r="J1278" s="8">
        <f>SUM(Q1278)</f>
        <v>0</v>
      </c>
      <c r="K1278" s="9">
        <f>SUM(S1278+U1278+W1278+Y1278+AA1278)</f>
        <v>252525.26</v>
      </c>
      <c r="L1278" s="28">
        <f>SUM(N1278:P1278)-M1278</f>
        <v>252525.26</v>
      </c>
      <c r="M1278" s="58"/>
      <c r="N1278" s="36"/>
      <c r="O1278" s="8">
        <f>SUM(R1278)</f>
        <v>0</v>
      </c>
      <c r="P1278" s="9">
        <f>SUM(T1278+V1278+X1278+Z1278+AB1278)</f>
        <v>252525.26</v>
      </c>
      <c r="Q1278" s="24"/>
      <c r="R1278" s="24"/>
      <c r="S1278" s="24"/>
      <c r="T1278" s="24"/>
      <c r="U1278" s="24"/>
      <c r="V1278" s="24"/>
      <c r="W1278" s="24"/>
      <c r="X1278" s="24"/>
      <c r="Y1278" s="24">
        <v>252525.26</v>
      </c>
      <c r="Z1278" s="24">
        <v>252525.26</v>
      </c>
      <c r="AA1278" s="24"/>
      <c r="AB1278" s="24"/>
    </row>
    <row r="1279" spans="1:28" s="17" customFormat="1" ht="31.5" outlineLevel="1">
      <c r="A1279" s="12" t="s">
        <v>443</v>
      </c>
      <c r="B1279" s="22" t="s">
        <v>312</v>
      </c>
      <c r="C1279" s="22" t="s">
        <v>491</v>
      </c>
      <c r="D1279" s="22" t="s">
        <v>28</v>
      </c>
      <c r="E1279" s="22" t="s">
        <v>56</v>
      </c>
      <c r="F1279" s="23">
        <v>25022024</v>
      </c>
      <c r="G1279" s="24">
        <f>SUM(I1279:K1279)-H1279</f>
        <v>664040.4</v>
      </c>
      <c r="H1279" s="24"/>
      <c r="I1279" s="35"/>
      <c r="J1279" s="8">
        <f>SUM(Q1279)</f>
        <v>260000</v>
      </c>
      <c r="K1279" s="9">
        <f>SUM(S1279+U1279+W1279+Y1279+AA1279)</f>
        <v>404040.4</v>
      </c>
      <c r="L1279" s="28">
        <f>SUM(N1279:P1279)-M1279</f>
        <v>664040.4</v>
      </c>
      <c r="M1279" s="58"/>
      <c r="N1279" s="36"/>
      <c r="O1279" s="8">
        <f>SUM(R1279)</f>
        <v>260000</v>
      </c>
      <c r="P1279" s="9">
        <f>SUM(T1279+V1279+X1279+Z1279+AB1279)</f>
        <v>404040.4</v>
      </c>
      <c r="Q1279" s="24">
        <v>260000</v>
      </c>
      <c r="R1279" s="24">
        <v>260000</v>
      </c>
      <c r="S1279" s="24"/>
      <c r="T1279" s="24"/>
      <c r="U1279" s="24">
        <v>101010.1</v>
      </c>
      <c r="V1279" s="24">
        <v>101010.1</v>
      </c>
      <c r="W1279" s="24"/>
      <c r="X1279" s="24"/>
      <c r="Y1279" s="24">
        <v>303030.3</v>
      </c>
      <c r="Z1279" s="24">
        <v>303030.3</v>
      </c>
      <c r="AA1279" s="24"/>
      <c r="AB1279" s="24"/>
    </row>
    <row r="1280" spans="1:28" s="7" customFormat="1" ht="31.5" outlineLevel="1">
      <c r="A1280" s="14" t="s">
        <v>492</v>
      </c>
      <c r="B1280" s="79" t="s">
        <v>312</v>
      </c>
      <c r="C1280" s="79" t="s">
        <v>232</v>
      </c>
      <c r="D1280" s="79" t="s">
        <v>2</v>
      </c>
      <c r="E1280" s="79" t="s">
        <v>2</v>
      </c>
      <c r="F1280" s="48"/>
      <c r="G1280" s="49">
        <f t="shared" ref="G1280:AB1280" si="966">SUM(G1281+G1287+G1299)</f>
        <v>7816149.8899999997</v>
      </c>
      <c r="H1280" s="49">
        <f t="shared" si="966"/>
        <v>0</v>
      </c>
      <c r="I1280" s="49">
        <f t="shared" si="966"/>
        <v>0</v>
      </c>
      <c r="J1280" s="49">
        <f t="shared" si="966"/>
        <v>7816149.8899999997</v>
      </c>
      <c r="K1280" s="49">
        <f t="shared" si="966"/>
        <v>0</v>
      </c>
      <c r="L1280" s="49">
        <f t="shared" si="966"/>
        <v>7676288.3100000005</v>
      </c>
      <c r="M1280" s="49">
        <f t="shared" si="966"/>
        <v>0</v>
      </c>
      <c r="N1280" s="49">
        <f t="shared" si="966"/>
        <v>0</v>
      </c>
      <c r="O1280" s="49">
        <f t="shared" si="966"/>
        <v>7676288.3100000005</v>
      </c>
      <c r="P1280" s="49">
        <f t="shared" si="966"/>
        <v>0</v>
      </c>
      <c r="Q1280" s="49">
        <f t="shared" si="966"/>
        <v>7816149.8899999997</v>
      </c>
      <c r="R1280" s="49">
        <f t="shared" si="966"/>
        <v>7676288.3100000005</v>
      </c>
      <c r="S1280" s="49">
        <f t="shared" si="966"/>
        <v>0</v>
      </c>
      <c r="T1280" s="49">
        <f t="shared" si="966"/>
        <v>0</v>
      </c>
      <c r="U1280" s="49">
        <f t="shared" si="966"/>
        <v>0</v>
      </c>
      <c r="V1280" s="49">
        <f t="shared" si="966"/>
        <v>0</v>
      </c>
      <c r="W1280" s="49">
        <f t="shared" si="966"/>
        <v>0</v>
      </c>
      <c r="X1280" s="49">
        <f t="shared" si="966"/>
        <v>0</v>
      </c>
      <c r="Y1280" s="49">
        <f t="shared" si="966"/>
        <v>0</v>
      </c>
      <c r="Z1280" s="49">
        <f t="shared" si="966"/>
        <v>0</v>
      </c>
      <c r="AA1280" s="49">
        <f t="shared" si="966"/>
        <v>0</v>
      </c>
      <c r="AB1280" s="49">
        <f t="shared" si="966"/>
        <v>0</v>
      </c>
    </row>
    <row r="1281" spans="1:28" s="4" customFormat="1" ht="110.25" outlineLevel="1">
      <c r="A1281" s="12" t="s">
        <v>404</v>
      </c>
      <c r="B1281" s="22" t="s">
        <v>312</v>
      </c>
      <c r="C1281" s="22" t="s">
        <v>232</v>
      </c>
      <c r="D1281" s="22" t="s">
        <v>10</v>
      </c>
      <c r="E1281" s="22" t="s">
        <v>2</v>
      </c>
      <c r="F1281" s="44"/>
      <c r="G1281" s="24">
        <f>SUM(G1282+G1285)</f>
        <v>6693879</v>
      </c>
      <c r="H1281" s="24">
        <f t="shared" ref="H1281:AB1281" si="967">SUM(H1282+H1285)</f>
        <v>0</v>
      </c>
      <c r="I1281" s="24">
        <f t="shared" si="967"/>
        <v>0</v>
      </c>
      <c r="J1281" s="24">
        <f t="shared" si="967"/>
        <v>6693879</v>
      </c>
      <c r="K1281" s="24">
        <f t="shared" si="967"/>
        <v>0</v>
      </c>
      <c r="L1281" s="24">
        <f t="shared" si="967"/>
        <v>6693567.4500000002</v>
      </c>
      <c r="M1281" s="24">
        <f t="shared" si="967"/>
        <v>0</v>
      </c>
      <c r="N1281" s="24">
        <f t="shared" si="967"/>
        <v>0</v>
      </c>
      <c r="O1281" s="24">
        <f t="shared" si="967"/>
        <v>6693567.4500000002</v>
      </c>
      <c r="P1281" s="24">
        <f t="shared" si="967"/>
        <v>0</v>
      </c>
      <c r="Q1281" s="24">
        <f t="shared" si="967"/>
        <v>6693879</v>
      </c>
      <c r="R1281" s="24">
        <f t="shared" si="967"/>
        <v>6693567.4500000002</v>
      </c>
      <c r="S1281" s="24">
        <f t="shared" si="967"/>
        <v>0</v>
      </c>
      <c r="T1281" s="24">
        <f t="shared" si="967"/>
        <v>0</v>
      </c>
      <c r="U1281" s="24">
        <f t="shared" si="967"/>
        <v>0</v>
      </c>
      <c r="V1281" s="24">
        <f t="shared" si="967"/>
        <v>0</v>
      </c>
      <c r="W1281" s="24">
        <f t="shared" si="967"/>
        <v>0</v>
      </c>
      <c r="X1281" s="24">
        <f t="shared" si="967"/>
        <v>0</v>
      </c>
      <c r="Y1281" s="24">
        <f t="shared" si="967"/>
        <v>0</v>
      </c>
      <c r="Z1281" s="24">
        <f t="shared" si="967"/>
        <v>0</v>
      </c>
      <c r="AA1281" s="24">
        <f t="shared" si="967"/>
        <v>0</v>
      </c>
      <c r="AB1281" s="24">
        <f t="shared" si="967"/>
        <v>0</v>
      </c>
    </row>
    <row r="1282" spans="1:28" s="4" customFormat="1" ht="31.5" outlineLevel="1">
      <c r="A1282" s="12" t="s">
        <v>478</v>
      </c>
      <c r="B1282" s="22" t="s">
        <v>312</v>
      </c>
      <c r="C1282" s="22" t="s">
        <v>232</v>
      </c>
      <c r="D1282" s="22" t="s">
        <v>68</v>
      </c>
      <c r="E1282" s="22" t="s">
        <v>2</v>
      </c>
      <c r="F1282" s="44"/>
      <c r="G1282" s="24">
        <f>SUM(G1283:G1284)</f>
        <v>5143228</v>
      </c>
      <c r="H1282" s="24">
        <f t="shared" ref="H1282:AB1282" si="968">SUM(H1283:H1284)</f>
        <v>0</v>
      </c>
      <c r="I1282" s="24">
        <f t="shared" si="968"/>
        <v>0</v>
      </c>
      <c r="J1282" s="24">
        <f t="shared" si="968"/>
        <v>5143228</v>
      </c>
      <c r="K1282" s="24">
        <f t="shared" si="968"/>
        <v>0</v>
      </c>
      <c r="L1282" s="24">
        <f t="shared" si="968"/>
        <v>5143198.34</v>
      </c>
      <c r="M1282" s="24">
        <f t="shared" si="968"/>
        <v>0</v>
      </c>
      <c r="N1282" s="24">
        <f t="shared" si="968"/>
        <v>0</v>
      </c>
      <c r="O1282" s="24">
        <f t="shared" si="968"/>
        <v>5143198.34</v>
      </c>
      <c r="P1282" s="24">
        <f t="shared" si="968"/>
        <v>0</v>
      </c>
      <c r="Q1282" s="24">
        <f t="shared" si="968"/>
        <v>5143228</v>
      </c>
      <c r="R1282" s="24">
        <f t="shared" si="968"/>
        <v>5143198.34</v>
      </c>
      <c r="S1282" s="24">
        <f t="shared" si="968"/>
        <v>0</v>
      </c>
      <c r="T1282" s="24">
        <f t="shared" si="968"/>
        <v>0</v>
      </c>
      <c r="U1282" s="24">
        <f t="shared" si="968"/>
        <v>0</v>
      </c>
      <c r="V1282" s="24">
        <f t="shared" si="968"/>
        <v>0</v>
      </c>
      <c r="W1282" s="24">
        <f t="shared" si="968"/>
        <v>0</v>
      </c>
      <c r="X1282" s="24">
        <f t="shared" si="968"/>
        <v>0</v>
      </c>
      <c r="Y1282" s="24">
        <f t="shared" si="968"/>
        <v>0</v>
      </c>
      <c r="Z1282" s="24">
        <f t="shared" si="968"/>
        <v>0</v>
      </c>
      <c r="AA1282" s="24">
        <f t="shared" si="968"/>
        <v>0</v>
      </c>
      <c r="AB1282" s="24">
        <f t="shared" si="968"/>
        <v>0</v>
      </c>
    </row>
    <row r="1283" spans="1:28" s="17" customFormat="1" outlineLevel="1">
      <c r="A1283" s="12" t="s">
        <v>406</v>
      </c>
      <c r="B1283" s="22" t="s">
        <v>312</v>
      </c>
      <c r="C1283" s="22" t="s">
        <v>232</v>
      </c>
      <c r="D1283" s="22" t="s">
        <v>68</v>
      </c>
      <c r="E1283" s="22" t="s">
        <v>14</v>
      </c>
      <c r="F1283" s="23"/>
      <c r="G1283" s="24">
        <f>SUM(I1283:K1283)-H1283</f>
        <v>5133702.25</v>
      </c>
      <c r="H1283" s="24"/>
      <c r="I1283" s="35"/>
      <c r="J1283" s="8">
        <f>SUM(Q1283)</f>
        <v>5133702.25</v>
      </c>
      <c r="K1283" s="9">
        <f>SUM(S1283+U1283+W1283+Y1283+AA1283)</f>
        <v>0</v>
      </c>
      <c r="L1283" s="28">
        <f>SUM(N1283:P1283)-M1283</f>
        <v>5133672.59</v>
      </c>
      <c r="M1283" s="58"/>
      <c r="N1283" s="36"/>
      <c r="O1283" s="8">
        <f>SUM(R1283)</f>
        <v>5133672.59</v>
      </c>
      <c r="P1283" s="9">
        <f>SUM(T1283+V1283+X1283+Z1283+AB1283)</f>
        <v>0</v>
      </c>
      <c r="Q1283" s="24">
        <v>5133702.25</v>
      </c>
      <c r="R1283" s="24">
        <v>5133672.59</v>
      </c>
      <c r="S1283" s="24"/>
      <c r="T1283" s="24"/>
      <c r="U1283" s="24"/>
      <c r="V1283" s="24"/>
      <c r="W1283" s="24"/>
      <c r="X1283" s="24"/>
      <c r="Y1283" s="24"/>
      <c r="Z1283" s="24"/>
      <c r="AA1283" s="24"/>
      <c r="AB1283" s="24"/>
    </row>
    <row r="1284" spans="1:28" s="17" customFormat="1" ht="47.25" outlineLevel="1">
      <c r="A1284" s="12" t="s">
        <v>407</v>
      </c>
      <c r="B1284" s="22" t="s">
        <v>312</v>
      </c>
      <c r="C1284" s="22" t="s">
        <v>232</v>
      </c>
      <c r="D1284" s="22" t="s">
        <v>68</v>
      </c>
      <c r="E1284" s="22" t="s">
        <v>24</v>
      </c>
      <c r="F1284" s="23"/>
      <c r="G1284" s="24">
        <f>SUM(I1284:K1284)-H1284</f>
        <v>9525.75</v>
      </c>
      <c r="H1284" s="24"/>
      <c r="I1284" s="35"/>
      <c r="J1284" s="8">
        <f>SUM(Q1284)</f>
        <v>9525.75</v>
      </c>
      <c r="K1284" s="9">
        <f>SUM(S1284+U1284+W1284+Y1284+AA1284)</f>
        <v>0</v>
      </c>
      <c r="L1284" s="28">
        <f>SUM(N1284:P1284)-M1284</f>
        <v>9525.75</v>
      </c>
      <c r="M1284" s="58"/>
      <c r="N1284" s="36"/>
      <c r="O1284" s="8">
        <f>SUM(R1284)</f>
        <v>9525.75</v>
      </c>
      <c r="P1284" s="9">
        <f>SUM(T1284+V1284+X1284+Z1284+AB1284)</f>
        <v>0</v>
      </c>
      <c r="Q1284" s="24">
        <v>9525.75</v>
      </c>
      <c r="R1284" s="24">
        <v>9525.75</v>
      </c>
      <c r="S1284" s="24"/>
      <c r="T1284" s="24"/>
      <c r="U1284" s="24"/>
      <c r="V1284" s="24"/>
      <c r="W1284" s="24"/>
      <c r="X1284" s="24"/>
      <c r="Y1284" s="24"/>
      <c r="Z1284" s="24"/>
      <c r="AA1284" s="24"/>
      <c r="AB1284" s="24"/>
    </row>
    <row r="1285" spans="1:28" s="4" customFormat="1" ht="78.75" outlineLevel="1">
      <c r="A1285" s="12" t="s">
        <v>480</v>
      </c>
      <c r="B1285" s="22" t="s">
        <v>312</v>
      </c>
      <c r="C1285" s="22" t="s">
        <v>232</v>
      </c>
      <c r="D1285" s="22" t="s">
        <v>70</v>
      </c>
      <c r="E1285" s="22" t="s">
        <v>2</v>
      </c>
      <c r="F1285" s="44"/>
      <c r="G1285" s="24">
        <f>SUM(G1286)</f>
        <v>1550651</v>
      </c>
      <c r="H1285" s="24">
        <f t="shared" ref="H1285:AB1285" si="969">SUM(H1286)</f>
        <v>0</v>
      </c>
      <c r="I1285" s="24">
        <f t="shared" si="969"/>
        <v>0</v>
      </c>
      <c r="J1285" s="24">
        <f t="shared" si="969"/>
        <v>1550651</v>
      </c>
      <c r="K1285" s="24">
        <f t="shared" si="969"/>
        <v>0</v>
      </c>
      <c r="L1285" s="24">
        <f t="shared" si="969"/>
        <v>1550369.11</v>
      </c>
      <c r="M1285" s="24">
        <f t="shared" si="969"/>
        <v>0</v>
      </c>
      <c r="N1285" s="24">
        <f t="shared" si="969"/>
        <v>0</v>
      </c>
      <c r="O1285" s="24">
        <f t="shared" si="969"/>
        <v>1550369.11</v>
      </c>
      <c r="P1285" s="24">
        <f t="shared" si="969"/>
        <v>0</v>
      </c>
      <c r="Q1285" s="24">
        <f t="shared" si="969"/>
        <v>1550651</v>
      </c>
      <c r="R1285" s="24">
        <f t="shared" si="969"/>
        <v>1550369.11</v>
      </c>
      <c r="S1285" s="24">
        <f t="shared" si="969"/>
        <v>0</v>
      </c>
      <c r="T1285" s="24">
        <f t="shared" si="969"/>
        <v>0</v>
      </c>
      <c r="U1285" s="24">
        <f t="shared" si="969"/>
        <v>0</v>
      </c>
      <c r="V1285" s="24">
        <f t="shared" si="969"/>
        <v>0</v>
      </c>
      <c r="W1285" s="24">
        <f t="shared" si="969"/>
        <v>0</v>
      </c>
      <c r="X1285" s="24">
        <f t="shared" si="969"/>
        <v>0</v>
      </c>
      <c r="Y1285" s="24">
        <f t="shared" si="969"/>
        <v>0</v>
      </c>
      <c r="Z1285" s="24">
        <f t="shared" si="969"/>
        <v>0</v>
      </c>
      <c r="AA1285" s="24">
        <f t="shared" si="969"/>
        <v>0</v>
      </c>
      <c r="AB1285" s="24">
        <f t="shared" si="969"/>
        <v>0</v>
      </c>
    </row>
    <row r="1286" spans="1:28" s="17" customFormat="1" ht="31.5" outlineLevel="1">
      <c r="A1286" s="12" t="s">
        <v>409</v>
      </c>
      <c r="B1286" s="22" t="s">
        <v>312</v>
      </c>
      <c r="C1286" s="22" t="s">
        <v>232</v>
      </c>
      <c r="D1286" s="22" t="s">
        <v>70</v>
      </c>
      <c r="E1286" s="22" t="s">
        <v>18</v>
      </c>
      <c r="F1286" s="23"/>
      <c r="G1286" s="24">
        <f>SUM(I1286:K1286)-H1286</f>
        <v>1550651</v>
      </c>
      <c r="H1286" s="24"/>
      <c r="I1286" s="35"/>
      <c r="J1286" s="8">
        <f>SUM(Q1286)</f>
        <v>1550651</v>
      </c>
      <c r="K1286" s="9">
        <f>SUM(S1286+U1286+W1286+Y1286+AA1286)</f>
        <v>0</v>
      </c>
      <c r="L1286" s="28">
        <f>SUM(N1286:P1286)-M1286</f>
        <v>1550369.11</v>
      </c>
      <c r="M1286" s="58"/>
      <c r="N1286" s="36"/>
      <c r="O1286" s="8">
        <f>SUM(R1286)</f>
        <v>1550369.11</v>
      </c>
      <c r="P1286" s="9">
        <f>SUM(T1286+V1286+X1286+Z1286+AB1286)</f>
        <v>0</v>
      </c>
      <c r="Q1286" s="24">
        <v>1550651</v>
      </c>
      <c r="R1286" s="24">
        <v>1550369.11</v>
      </c>
      <c r="S1286" s="24"/>
      <c r="T1286" s="24"/>
      <c r="U1286" s="24"/>
      <c r="V1286" s="24"/>
      <c r="W1286" s="24"/>
      <c r="X1286" s="24"/>
      <c r="Y1286" s="24"/>
      <c r="Z1286" s="24"/>
      <c r="AA1286" s="24"/>
      <c r="AB1286" s="24"/>
    </row>
    <row r="1287" spans="1:28" s="4" customFormat="1" ht="47.25" outlineLevel="1">
      <c r="A1287" s="12" t="s">
        <v>410</v>
      </c>
      <c r="B1287" s="22" t="s">
        <v>312</v>
      </c>
      <c r="C1287" s="22" t="s">
        <v>232</v>
      </c>
      <c r="D1287" s="22" t="s">
        <v>26</v>
      </c>
      <c r="E1287" s="22" t="s">
        <v>2</v>
      </c>
      <c r="F1287" s="44"/>
      <c r="G1287" s="24">
        <f>SUM(G1288+G1290+G1297)</f>
        <v>1121270.8899999999</v>
      </c>
      <c r="H1287" s="24">
        <f t="shared" ref="H1287:AB1287" si="970">SUM(H1288+H1290+H1297)</f>
        <v>0</v>
      </c>
      <c r="I1287" s="24">
        <f t="shared" si="970"/>
        <v>0</v>
      </c>
      <c r="J1287" s="24">
        <f t="shared" si="970"/>
        <v>1121270.8899999999</v>
      </c>
      <c r="K1287" s="24">
        <f t="shared" si="970"/>
        <v>0</v>
      </c>
      <c r="L1287" s="24">
        <f t="shared" si="970"/>
        <v>982551.86</v>
      </c>
      <c r="M1287" s="24">
        <f t="shared" si="970"/>
        <v>0</v>
      </c>
      <c r="N1287" s="24">
        <f t="shared" si="970"/>
        <v>0</v>
      </c>
      <c r="O1287" s="24">
        <f t="shared" si="970"/>
        <v>982551.86</v>
      </c>
      <c r="P1287" s="24">
        <f t="shared" si="970"/>
        <v>0</v>
      </c>
      <c r="Q1287" s="24">
        <f t="shared" si="970"/>
        <v>1121270.8899999999</v>
      </c>
      <c r="R1287" s="24">
        <f t="shared" si="970"/>
        <v>982551.86</v>
      </c>
      <c r="S1287" s="24">
        <f t="shared" si="970"/>
        <v>0</v>
      </c>
      <c r="T1287" s="24">
        <f t="shared" si="970"/>
        <v>0</v>
      </c>
      <c r="U1287" s="24">
        <f t="shared" si="970"/>
        <v>0</v>
      </c>
      <c r="V1287" s="24">
        <f t="shared" si="970"/>
        <v>0</v>
      </c>
      <c r="W1287" s="24">
        <f t="shared" si="970"/>
        <v>0</v>
      </c>
      <c r="X1287" s="24">
        <f t="shared" si="970"/>
        <v>0</v>
      </c>
      <c r="Y1287" s="24">
        <f t="shared" si="970"/>
        <v>0</v>
      </c>
      <c r="Z1287" s="24">
        <f t="shared" si="970"/>
        <v>0</v>
      </c>
      <c r="AA1287" s="24">
        <f t="shared" si="970"/>
        <v>0</v>
      </c>
      <c r="AB1287" s="24">
        <f t="shared" si="970"/>
        <v>0</v>
      </c>
    </row>
    <row r="1288" spans="1:28" s="4" customFormat="1" ht="63" outlineLevel="1">
      <c r="A1288" s="12" t="s">
        <v>911</v>
      </c>
      <c r="B1288" s="22" t="s">
        <v>312</v>
      </c>
      <c r="C1288" s="22" t="s">
        <v>232</v>
      </c>
      <c r="D1288" s="22">
        <v>243</v>
      </c>
      <c r="E1288" s="22" t="s">
        <v>2</v>
      </c>
      <c r="F1288" s="44"/>
      <c r="G1288" s="24">
        <f>SUM(G1289)</f>
        <v>47148</v>
      </c>
      <c r="H1288" s="24">
        <f t="shared" ref="H1288:AB1288" si="971">SUM(H1289)</f>
        <v>0</v>
      </c>
      <c r="I1288" s="24">
        <f t="shared" si="971"/>
        <v>0</v>
      </c>
      <c r="J1288" s="24">
        <f t="shared" si="971"/>
        <v>47148</v>
      </c>
      <c r="K1288" s="24">
        <f t="shared" si="971"/>
        <v>0</v>
      </c>
      <c r="L1288" s="24">
        <f t="shared" si="971"/>
        <v>47148</v>
      </c>
      <c r="M1288" s="24">
        <f t="shared" si="971"/>
        <v>0</v>
      </c>
      <c r="N1288" s="24">
        <f t="shared" si="971"/>
        <v>0</v>
      </c>
      <c r="O1288" s="24">
        <f t="shared" si="971"/>
        <v>47148</v>
      </c>
      <c r="P1288" s="24">
        <f t="shared" si="971"/>
        <v>0</v>
      </c>
      <c r="Q1288" s="24">
        <f t="shared" si="971"/>
        <v>47148</v>
      </c>
      <c r="R1288" s="24">
        <f t="shared" si="971"/>
        <v>47148</v>
      </c>
      <c r="S1288" s="24">
        <f t="shared" si="971"/>
        <v>0</v>
      </c>
      <c r="T1288" s="24">
        <f t="shared" si="971"/>
        <v>0</v>
      </c>
      <c r="U1288" s="24">
        <f t="shared" si="971"/>
        <v>0</v>
      </c>
      <c r="V1288" s="24">
        <f t="shared" si="971"/>
        <v>0</v>
      </c>
      <c r="W1288" s="24">
        <f t="shared" si="971"/>
        <v>0</v>
      </c>
      <c r="X1288" s="24">
        <f t="shared" si="971"/>
        <v>0</v>
      </c>
      <c r="Y1288" s="24">
        <f t="shared" si="971"/>
        <v>0</v>
      </c>
      <c r="Z1288" s="24">
        <f t="shared" si="971"/>
        <v>0</v>
      </c>
      <c r="AA1288" s="24">
        <f t="shared" si="971"/>
        <v>0</v>
      </c>
      <c r="AB1288" s="24">
        <f t="shared" si="971"/>
        <v>0</v>
      </c>
    </row>
    <row r="1289" spans="1:28" s="4" customFormat="1" outlineLevel="1">
      <c r="A1289" s="12" t="s">
        <v>424</v>
      </c>
      <c r="B1289" s="22" t="s">
        <v>312</v>
      </c>
      <c r="C1289" s="22" t="s">
        <v>232</v>
      </c>
      <c r="D1289" s="22">
        <v>243</v>
      </c>
      <c r="E1289" s="22">
        <v>226</v>
      </c>
      <c r="F1289" s="44"/>
      <c r="G1289" s="24">
        <f>SUM(I1289:K1289)-H1289</f>
        <v>47148</v>
      </c>
      <c r="H1289" s="24"/>
      <c r="I1289" s="35"/>
      <c r="J1289" s="8">
        <f>SUM(Q1289)</f>
        <v>47148</v>
      </c>
      <c r="K1289" s="9">
        <f>SUM(S1289+U1289+W1289+Y1289+AA1289)</f>
        <v>0</v>
      </c>
      <c r="L1289" s="28">
        <f>SUM(N1289:P1289)-M1289</f>
        <v>47148</v>
      </c>
      <c r="M1289" s="58"/>
      <c r="N1289" s="36"/>
      <c r="O1289" s="8">
        <f>SUM(R1289)</f>
        <v>47148</v>
      </c>
      <c r="P1289" s="9">
        <f>SUM(T1289+V1289+X1289+Z1289+AB1289)</f>
        <v>0</v>
      </c>
      <c r="Q1289" s="24">
        <v>47148</v>
      </c>
      <c r="R1289" s="24">
        <v>47148</v>
      </c>
      <c r="S1289" s="24"/>
      <c r="T1289" s="24"/>
      <c r="U1289" s="24"/>
      <c r="V1289" s="24"/>
      <c r="W1289" s="24"/>
      <c r="X1289" s="24"/>
      <c r="Y1289" s="24"/>
      <c r="Z1289" s="24"/>
      <c r="AA1289" s="24"/>
      <c r="AB1289" s="24"/>
    </row>
    <row r="1290" spans="1:28" s="4" customFormat="1" ht="31.5" outlineLevel="1">
      <c r="A1290" s="12" t="s">
        <v>411</v>
      </c>
      <c r="B1290" s="22" t="s">
        <v>312</v>
      </c>
      <c r="C1290" s="22" t="s">
        <v>232</v>
      </c>
      <c r="D1290" s="22" t="s">
        <v>28</v>
      </c>
      <c r="E1290" s="22" t="s">
        <v>2</v>
      </c>
      <c r="F1290" s="44"/>
      <c r="G1290" s="24">
        <f>SUM(G1291:G1296)</f>
        <v>684122.8899999999</v>
      </c>
      <c r="H1290" s="24">
        <f t="shared" ref="H1290:AB1290" si="972">SUM(H1291:H1296)</f>
        <v>0</v>
      </c>
      <c r="I1290" s="24">
        <f t="shared" si="972"/>
        <v>0</v>
      </c>
      <c r="J1290" s="24">
        <f t="shared" si="972"/>
        <v>684122.8899999999</v>
      </c>
      <c r="K1290" s="24">
        <f t="shared" si="972"/>
        <v>0</v>
      </c>
      <c r="L1290" s="24">
        <f t="shared" si="972"/>
        <v>670742.11</v>
      </c>
      <c r="M1290" s="24">
        <f t="shared" si="972"/>
        <v>0</v>
      </c>
      <c r="N1290" s="24">
        <f t="shared" si="972"/>
        <v>0</v>
      </c>
      <c r="O1290" s="24">
        <f t="shared" si="972"/>
        <v>670742.11</v>
      </c>
      <c r="P1290" s="24">
        <f t="shared" si="972"/>
        <v>0</v>
      </c>
      <c r="Q1290" s="24">
        <f t="shared" si="972"/>
        <v>684122.8899999999</v>
      </c>
      <c r="R1290" s="24">
        <f t="shared" si="972"/>
        <v>670742.11</v>
      </c>
      <c r="S1290" s="24">
        <f t="shared" si="972"/>
        <v>0</v>
      </c>
      <c r="T1290" s="24">
        <f t="shared" si="972"/>
        <v>0</v>
      </c>
      <c r="U1290" s="24">
        <f t="shared" si="972"/>
        <v>0</v>
      </c>
      <c r="V1290" s="24">
        <f t="shared" si="972"/>
        <v>0</v>
      </c>
      <c r="W1290" s="24">
        <f t="shared" si="972"/>
        <v>0</v>
      </c>
      <c r="X1290" s="24">
        <f t="shared" si="972"/>
        <v>0</v>
      </c>
      <c r="Y1290" s="24">
        <f t="shared" si="972"/>
        <v>0</v>
      </c>
      <c r="Z1290" s="24">
        <f t="shared" si="972"/>
        <v>0</v>
      </c>
      <c r="AA1290" s="24">
        <f t="shared" si="972"/>
        <v>0</v>
      </c>
      <c r="AB1290" s="24">
        <f t="shared" si="972"/>
        <v>0</v>
      </c>
    </row>
    <row r="1291" spans="1:28" s="17" customFormat="1" outlineLevel="1">
      <c r="A1291" s="12" t="s">
        <v>481</v>
      </c>
      <c r="B1291" s="22" t="s">
        <v>312</v>
      </c>
      <c r="C1291" s="22" t="s">
        <v>232</v>
      </c>
      <c r="D1291" s="22" t="s">
        <v>28</v>
      </c>
      <c r="E1291" s="22" t="s">
        <v>30</v>
      </c>
      <c r="F1291" s="23"/>
      <c r="G1291" s="24">
        <f t="shared" ref="G1291:G1296" si="973">SUM(I1291:K1291)-H1291</f>
        <v>57864.1</v>
      </c>
      <c r="H1291" s="24"/>
      <c r="I1291" s="35"/>
      <c r="J1291" s="8">
        <f t="shared" ref="J1291:J1296" si="974">SUM(Q1291)</f>
        <v>57864.1</v>
      </c>
      <c r="K1291" s="9">
        <f t="shared" ref="K1291:K1296" si="975">SUM(S1291+U1291+W1291+Y1291+AA1291)</f>
        <v>0</v>
      </c>
      <c r="L1291" s="28">
        <f t="shared" ref="L1291:L1296" si="976">SUM(N1291:P1291)-M1291</f>
        <v>53068.62</v>
      </c>
      <c r="M1291" s="58"/>
      <c r="N1291" s="36"/>
      <c r="O1291" s="8">
        <f t="shared" ref="O1291:O1296" si="977">SUM(R1291)</f>
        <v>53068.62</v>
      </c>
      <c r="P1291" s="9">
        <f t="shared" ref="P1291:P1296" si="978">SUM(T1291+V1291+X1291+Z1291+AB1291)</f>
        <v>0</v>
      </c>
      <c r="Q1291" s="24">
        <v>57864.1</v>
      </c>
      <c r="R1291" s="24">
        <v>53068.62</v>
      </c>
      <c r="S1291" s="24"/>
      <c r="T1291" s="24"/>
      <c r="U1291" s="24"/>
      <c r="V1291" s="24"/>
      <c r="W1291" s="24"/>
      <c r="X1291" s="24"/>
      <c r="Y1291" s="24"/>
      <c r="Z1291" s="24"/>
      <c r="AA1291" s="24"/>
      <c r="AB1291" s="24"/>
    </row>
    <row r="1292" spans="1:28" s="17" customFormat="1" ht="31.5" outlineLevel="1">
      <c r="A1292" s="12" t="s">
        <v>415</v>
      </c>
      <c r="B1292" s="22" t="s">
        <v>312</v>
      </c>
      <c r="C1292" s="22" t="s">
        <v>232</v>
      </c>
      <c r="D1292" s="22" t="s">
        <v>28</v>
      </c>
      <c r="E1292" s="22" t="s">
        <v>72</v>
      </c>
      <c r="F1292" s="23"/>
      <c r="G1292" s="24">
        <f t="shared" si="973"/>
        <v>104042.08</v>
      </c>
      <c r="H1292" s="24"/>
      <c r="I1292" s="35"/>
      <c r="J1292" s="8">
        <f t="shared" si="974"/>
        <v>104042.08</v>
      </c>
      <c r="K1292" s="9">
        <f t="shared" si="975"/>
        <v>0</v>
      </c>
      <c r="L1292" s="28">
        <f t="shared" si="976"/>
        <v>102955.78</v>
      </c>
      <c r="M1292" s="58"/>
      <c r="N1292" s="36"/>
      <c r="O1292" s="8">
        <f t="shared" si="977"/>
        <v>102955.78</v>
      </c>
      <c r="P1292" s="9">
        <f t="shared" si="978"/>
        <v>0</v>
      </c>
      <c r="Q1292" s="24">
        <v>104042.08</v>
      </c>
      <c r="R1292" s="24">
        <v>102955.78</v>
      </c>
      <c r="S1292" s="24"/>
      <c r="T1292" s="24"/>
      <c r="U1292" s="24"/>
      <c r="V1292" s="24"/>
      <c r="W1292" s="24"/>
      <c r="X1292" s="24"/>
      <c r="Y1292" s="24"/>
      <c r="Z1292" s="24"/>
      <c r="AA1292" s="24"/>
      <c r="AB1292" s="24"/>
    </row>
    <row r="1293" spans="1:28" s="17" customFormat="1" outlineLevel="1">
      <c r="A1293" s="12" t="s">
        <v>424</v>
      </c>
      <c r="B1293" s="22" t="s">
        <v>312</v>
      </c>
      <c r="C1293" s="22" t="s">
        <v>232</v>
      </c>
      <c r="D1293" s="22" t="s">
        <v>28</v>
      </c>
      <c r="E1293" s="22" t="s">
        <v>38</v>
      </c>
      <c r="F1293" s="23"/>
      <c r="G1293" s="24">
        <f t="shared" si="973"/>
        <v>188835.9</v>
      </c>
      <c r="H1293" s="24"/>
      <c r="I1293" s="35"/>
      <c r="J1293" s="8">
        <f t="shared" si="974"/>
        <v>188835.9</v>
      </c>
      <c r="K1293" s="9">
        <f t="shared" si="975"/>
        <v>0</v>
      </c>
      <c r="L1293" s="28">
        <f t="shared" si="976"/>
        <v>181336.9</v>
      </c>
      <c r="M1293" s="58"/>
      <c r="N1293" s="36"/>
      <c r="O1293" s="8">
        <f t="shared" si="977"/>
        <v>181336.9</v>
      </c>
      <c r="P1293" s="9">
        <f t="shared" si="978"/>
        <v>0</v>
      </c>
      <c r="Q1293" s="24">
        <v>188835.9</v>
      </c>
      <c r="R1293" s="24">
        <v>181336.9</v>
      </c>
      <c r="S1293" s="24"/>
      <c r="T1293" s="24"/>
      <c r="U1293" s="24"/>
      <c r="V1293" s="24"/>
      <c r="W1293" s="24"/>
      <c r="X1293" s="24"/>
      <c r="Y1293" s="24"/>
      <c r="Z1293" s="24"/>
      <c r="AA1293" s="24"/>
      <c r="AB1293" s="24"/>
    </row>
    <row r="1294" spans="1:28" s="17" customFormat="1" ht="31.5" outlineLevel="1">
      <c r="A1294" s="12" t="s">
        <v>443</v>
      </c>
      <c r="B1294" s="22" t="s">
        <v>312</v>
      </c>
      <c r="C1294" s="22" t="s">
        <v>232</v>
      </c>
      <c r="D1294" s="22" t="s">
        <v>28</v>
      </c>
      <c r="E1294" s="22" t="s">
        <v>56</v>
      </c>
      <c r="F1294" s="23"/>
      <c r="G1294" s="24">
        <f t="shared" si="973"/>
        <v>248699.05</v>
      </c>
      <c r="H1294" s="24"/>
      <c r="I1294" s="35"/>
      <c r="J1294" s="8">
        <f t="shared" si="974"/>
        <v>248699.05</v>
      </c>
      <c r="K1294" s="9">
        <f t="shared" si="975"/>
        <v>0</v>
      </c>
      <c r="L1294" s="28">
        <f t="shared" si="976"/>
        <v>248699.05</v>
      </c>
      <c r="M1294" s="58"/>
      <c r="N1294" s="36"/>
      <c r="O1294" s="8">
        <f t="shared" si="977"/>
        <v>248699.05</v>
      </c>
      <c r="P1294" s="9">
        <f t="shared" si="978"/>
        <v>0</v>
      </c>
      <c r="Q1294" s="24">
        <v>248699.05</v>
      </c>
      <c r="R1294" s="24">
        <v>248699.05</v>
      </c>
      <c r="S1294" s="24"/>
      <c r="T1294" s="24"/>
      <c r="U1294" s="24"/>
      <c r="V1294" s="24"/>
      <c r="W1294" s="24"/>
      <c r="X1294" s="24"/>
      <c r="Y1294" s="24"/>
      <c r="Z1294" s="24"/>
      <c r="AA1294" s="24"/>
      <c r="AB1294" s="24"/>
    </row>
    <row r="1295" spans="1:28" s="17" customFormat="1" ht="47.25" outlineLevel="1">
      <c r="A1295" s="12" t="s">
        <v>412</v>
      </c>
      <c r="B1295" s="22" t="s">
        <v>312</v>
      </c>
      <c r="C1295" s="22" t="s">
        <v>232</v>
      </c>
      <c r="D1295" s="22" t="s">
        <v>28</v>
      </c>
      <c r="E1295" s="22" t="s">
        <v>32</v>
      </c>
      <c r="F1295" s="23"/>
      <c r="G1295" s="24">
        <f t="shared" si="973"/>
        <v>64313.760000000002</v>
      </c>
      <c r="H1295" s="24"/>
      <c r="I1295" s="35"/>
      <c r="J1295" s="8">
        <f t="shared" si="974"/>
        <v>64313.760000000002</v>
      </c>
      <c r="K1295" s="9">
        <f t="shared" si="975"/>
        <v>0</v>
      </c>
      <c r="L1295" s="28">
        <f t="shared" si="976"/>
        <v>64313.760000000002</v>
      </c>
      <c r="M1295" s="58"/>
      <c r="N1295" s="36"/>
      <c r="O1295" s="8">
        <f t="shared" si="977"/>
        <v>64313.760000000002</v>
      </c>
      <c r="P1295" s="9">
        <f t="shared" si="978"/>
        <v>0</v>
      </c>
      <c r="Q1295" s="24">
        <v>64313.760000000002</v>
      </c>
      <c r="R1295" s="24">
        <v>64313.760000000002</v>
      </c>
      <c r="S1295" s="24"/>
      <c r="T1295" s="24"/>
      <c r="U1295" s="24"/>
      <c r="V1295" s="24"/>
      <c r="W1295" s="24"/>
      <c r="X1295" s="24"/>
      <c r="Y1295" s="24"/>
      <c r="Z1295" s="24"/>
      <c r="AA1295" s="24"/>
      <c r="AB1295" s="24"/>
    </row>
    <row r="1296" spans="1:28" s="17" customFormat="1" ht="47.25" outlineLevel="1">
      <c r="A1296" s="12" t="s">
        <v>912</v>
      </c>
      <c r="B1296" s="22" t="s">
        <v>312</v>
      </c>
      <c r="C1296" s="22" t="s">
        <v>232</v>
      </c>
      <c r="D1296" s="22" t="s">
        <v>28</v>
      </c>
      <c r="E1296" s="22">
        <v>349</v>
      </c>
      <c r="F1296" s="23"/>
      <c r="G1296" s="24">
        <f t="shared" si="973"/>
        <v>20368</v>
      </c>
      <c r="H1296" s="24"/>
      <c r="I1296" s="35"/>
      <c r="J1296" s="8">
        <f t="shared" si="974"/>
        <v>20368</v>
      </c>
      <c r="K1296" s="9">
        <f t="shared" si="975"/>
        <v>0</v>
      </c>
      <c r="L1296" s="28">
        <f t="shared" si="976"/>
        <v>20368</v>
      </c>
      <c r="M1296" s="58"/>
      <c r="N1296" s="36"/>
      <c r="O1296" s="8">
        <f t="shared" si="977"/>
        <v>20368</v>
      </c>
      <c r="P1296" s="9">
        <f t="shared" si="978"/>
        <v>0</v>
      </c>
      <c r="Q1296" s="24">
        <v>20368</v>
      </c>
      <c r="R1296" s="24">
        <v>20368</v>
      </c>
      <c r="S1296" s="24"/>
      <c r="T1296" s="24"/>
      <c r="U1296" s="24"/>
      <c r="V1296" s="24"/>
      <c r="W1296" s="24"/>
      <c r="X1296" s="24"/>
      <c r="Y1296" s="24"/>
      <c r="Z1296" s="24"/>
      <c r="AA1296" s="24"/>
      <c r="AB1296" s="24"/>
    </row>
    <row r="1297" spans="1:28" s="4" customFormat="1" ht="31.5" outlineLevel="1">
      <c r="A1297" s="12" t="s">
        <v>453</v>
      </c>
      <c r="B1297" s="22" t="s">
        <v>312</v>
      </c>
      <c r="C1297" s="22" t="s">
        <v>232</v>
      </c>
      <c r="D1297" s="22" t="s">
        <v>94</v>
      </c>
      <c r="E1297" s="22" t="s">
        <v>2</v>
      </c>
      <c r="F1297" s="44"/>
      <c r="G1297" s="24">
        <f>SUM(G1298)</f>
        <v>390000</v>
      </c>
      <c r="H1297" s="24">
        <f t="shared" ref="H1297:AB1297" si="979">SUM(H1298)</f>
        <v>0</v>
      </c>
      <c r="I1297" s="24">
        <f t="shared" si="979"/>
        <v>0</v>
      </c>
      <c r="J1297" s="24">
        <f t="shared" si="979"/>
        <v>390000</v>
      </c>
      <c r="K1297" s="24">
        <f t="shared" si="979"/>
        <v>0</v>
      </c>
      <c r="L1297" s="24">
        <f t="shared" si="979"/>
        <v>264661.75</v>
      </c>
      <c r="M1297" s="24">
        <f t="shared" si="979"/>
        <v>0</v>
      </c>
      <c r="N1297" s="24">
        <f t="shared" si="979"/>
        <v>0</v>
      </c>
      <c r="O1297" s="24">
        <f t="shared" si="979"/>
        <v>264661.75</v>
      </c>
      <c r="P1297" s="24">
        <f t="shared" si="979"/>
        <v>0</v>
      </c>
      <c r="Q1297" s="24">
        <f t="shared" si="979"/>
        <v>390000</v>
      </c>
      <c r="R1297" s="24">
        <f t="shared" si="979"/>
        <v>264661.75</v>
      </c>
      <c r="S1297" s="24">
        <f t="shared" si="979"/>
        <v>0</v>
      </c>
      <c r="T1297" s="24">
        <f t="shared" si="979"/>
        <v>0</v>
      </c>
      <c r="U1297" s="24">
        <f t="shared" si="979"/>
        <v>0</v>
      </c>
      <c r="V1297" s="24">
        <f t="shared" si="979"/>
        <v>0</v>
      </c>
      <c r="W1297" s="24">
        <f t="shared" si="979"/>
        <v>0</v>
      </c>
      <c r="X1297" s="24">
        <f t="shared" si="979"/>
        <v>0</v>
      </c>
      <c r="Y1297" s="24">
        <f t="shared" si="979"/>
        <v>0</v>
      </c>
      <c r="Z1297" s="24">
        <f t="shared" si="979"/>
        <v>0</v>
      </c>
      <c r="AA1297" s="24">
        <f t="shared" si="979"/>
        <v>0</v>
      </c>
      <c r="AB1297" s="24">
        <f t="shared" si="979"/>
        <v>0</v>
      </c>
    </row>
    <row r="1298" spans="1:28" s="17" customFormat="1" outlineLevel="1">
      <c r="A1298" s="12" t="s">
        <v>452</v>
      </c>
      <c r="B1298" s="22" t="s">
        <v>312</v>
      </c>
      <c r="C1298" s="22" t="s">
        <v>232</v>
      </c>
      <c r="D1298" s="22" t="s">
        <v>94</v>
      </c>
      <c r="E1298" s="22" t="s">
        <v>90</v>
      </c>
      <c r="F1298" s="23"/>
      <c r="G1298" s="24">
        <f>SUM(I1298:K1298)-H1298</f>
        <v>390000</v>
      </c>
      <c r="H1298" s="24"/>
      <c r="I1298" s="35"/>
      <c r="J1298" s="8">
        <f>SUM(Q1298)</f>
        <v>390000</v>
      </c>
      <c r="K1298" s="9">
        <f>SUM(S1298+U1298+W1298+Y1298+AA1298)</f>
        <v>0</v>
      </c>
      <c r="L1298" s="28">
        <f>SUM(N1298:P1298)-M1298</f>
        <v>264661.75</v>
      </c>
      <c r="M1298" s="58"/>
      <c r="N1298" s="36"/>
      <c r="O1298" s="8">
        <f>SUM(R1298)</f>
        <v>264661.75</v>
      </c>
      <c r="P1298" s="9">
        <f>SUM(T1298+V1298+X1298+Z1298+AB1298)</f>
        <v>0</v>
      </c>
      <c r="Q1298" s="24">
        <v>390000</v>
      </c>
      <c r="R1298" s="24">
        <v>264661.75</v>
      </c>
      <c r="S1298" s="24"/>
      <c r="T1298" s="24"/>
      <c r="U1298" s="24"/>
      <c r="V1298" s="24"/>
      <c r="W1298" s="24"/>
      <c r="X1298" s="24"/>
      <c r="Y1298" s="24"/>
      <c r="Z1298" s="24"/>
      <c r="AA1298" s="24"/>
      <c r="AB1298" s="24"/>
    </row>
    <row r="1299" spans="1:28" s="4" customFormat="1" ht="31.5" outlineLevel="1">
      <c r="A1299" s="12" t="s">
        <v>450</v>
      </c>
      <c r="B1299" s="22" t="s">
        <v>312</v>
      </c>
      <c r="C1299" s="22" t="s">
        <v>232</v>
      </c>
      <c r="D1299" s="22" t="s">
        <v>42</v>
      </c>
      <c r="E1299" s="22" t="s">
        <v>2</v>
      </c>
      <c r="F1299" s="44"/>
      <c r="G1299" s="24">
        <f>SUM(G1300)</f>
        <v>1000</v>
      </c>
      <c r="H1299" s="24">
        <f t="shared" ref="H1299:AB1300" si="980">SUM(H1300)</f>
        <v>0</v>
      </c>
      <c r="I1299" s="24">
        <f t="shared" si="980"/>
        <v>0</v>
      </c>
      <c r="J1299" s="24">
        <f t="shared" si="980"/>
        <v>1000</v>
      </c>
      <c r="K1299" s="24">
        <f t="shared" si="980"/>
        <v>0</v>
      </c>
      <c r="L1299" s="24">
        <f t="shared" si="980"/>
        <v>169</v>
      </c>
      <c r="M1299" s="24">
        <f t="shared" si="980"/>
        <v>0</v>
      </c>
      <c r="N1299" s="24">
        <f t="shared" si="980"/>
        <v>0</v>
      </c>
      <c r="O1299" s="24">
        <f t="shared" si="980"/>
        <v>169</v>
      </c>
      <c r="P1299" s="24">
        <f t="shared" si="980"/>
        <v>0</v>
      </c>
      <c r="Q1299" s="24">
        <f t="shared" si="980"/>
        <v>1000</v>
      </c>
      <c r="R1299" s="24">
        <f t="shared" si="980"/>
        <v>169</v>
      </c>
      <c r="S1299" s="24">
        <f t="shared" si="980"/>
        <v>0</v>
      </c>
      <c r="T1299" s="24">
        <f t="shared" si="980"/>
        <v>0</v>
      </c>
      <c r="U1299" s="24">
        <f t="shared" si="980"/>
        <v>0</v>
      </c>
      <c r="V1299" s="24">
        <f t="shared" si="980"/>
        <v>0</v>
      </c>
      <c r="W1299" s="24">
        <f t="shared" si="980"/>
        <v>0</v>
      </c>
      <c r="X1299" s="24">
        <f t="shared" si="980"/>
        <v>0</v>
      </c>
      <c r="Y1299" s="24">
        <f t="shared" si="980"/>
        <v>0</v>
      </c>
      <c r="Z1299" s="24">
        <f t="shared" si="980"/>
        <v>0</v>
      </c>
      <c r="AA1299" s="24">
        <f t="shared" si="980"/>
        <v>0</v>
      </c>
      <c r="AB1299" s="24">
        <f t="shared" si="980"/>
        <v>0</v>
      </c>
    </row>
    <row r="1300" spans="1:28" s="4" customFormat="1" ht="31.5" outlineLevel="1">
      <c r="A1300" s="12" t="s">
        <v>485</v>
      </c>
      <c r="B1300" s="22" t="s">
        <v>312</v>
      </c>
      <c r="C1300" s="22" t="s">
        <v>232</v>
      </c>
      <c r="D1300" s="22" t="s">
        <v>44</v>
      </c>
      <c r="E1300" s="22" t="s">
        <v>2</v>
      </c>
      <c r="F1300" s="44"/>
      <c r="G1300" s="24">
        <f>SUM(G1301)</f>
        <v>1000</v>
      </c>
      <c r="H1300" s="24">
        <f t="shared" si="980"/>
        <v>0</v>
      </c>
      <c r="I1300" s="24">
        <f t="shared" si="980"/>
        <v>0</v>
      </c>
      <c r="J1300" s="24">
        <f t="shared" si="980"/>
        <v>1000</v>
      </c>
      <c r="K1300" s="24">
        <f t="shared" si="980"/>
        <v>0</v>
      </c>
      <c r="L1300" s="24">
        <f t="shared" si="980"/>
        <v>169</v>
      </c>
      <c r="M1300" s="24">
        <f t="shared" si="980"/>
        <v>0</v>
      </c>
      <c r="N1300" s="24">
        <f t="shared" si="980"/>
        <v>0</v>
      </c>
      <c r="O1300" s="24">
        <f t="shared" si="980"/>
        <v>169</v>
      </c>
      <c r="P1300" s="24">
        <f t="shared" si="980"/>
        <v>0</v>
      </c>
      <c r="Q1300" s="24">
        <f t="shared" si="980"/>
        <v>1000</v>
      </c>
      <c r="R1300" s="24">
        <f t="shared" si="980"/>
        <v>169</v>
      </c>
      <c r="S1300" s="24">
        <f t="shared" si="980"/>
        <v>0</v>
      </c>
      <c r="T1300" s="24">
        <f t="shared" si="980"/>
        <v>0</v>
      </c>
      <c r="U1300" s="24">
        <f t="shared" si="980"/>
        <v>0</v>
      </c>
      <c r="V1300" s="24">
        <f t="shared" si="980"/>
        <v>0</v>
      </c>
      <c r="W1300" s="24">
        <f t="shared" si="980"/>
        <v>0</v>
      </c>
      <c r="X1300" s="24">
        <f t="shared" si="980"/>
        <v>0</v>
      </c>
      <c r="Y1300" s="24">
        <f t="shared" si="980"/>
        <v>0</v>
      </c>
      <c r="Z1300" s="24">
        <f t="shared" si="980"/>
        <v>0</v>
      </c>
      <c r="AA1300" s="24">
        <f t="shared" si="980"/>
        <v>0</v>
      </c>
      <c r="AB1300" s="24">
        <f t="shared" si="980"/>
        <v>0</v>
      </c>
    </row>
    <row r="1301" spans="1:28" s="17" customFormat="1" outlineLevel="1">
      <c r="A1301" s="12" t="s">
        <v>467</v>
      </c>
      <c r="B1301" s="22" t="s">
        <v>312</v>
      </c>
      <c r="C1301" s="22" t="s">
        <v>232</v>
      </c>
      <c r="D1301" s="22" t="s">
        <v>44</v>
      </c>
      <c r="E1301" s="22" t="s">
        <v>46</v>
      </c>
      <c r="F1301" s="23"/>
      <c r="G1301" s="24">
        <f>SUM(I1301:K1301)-H1301</f>
        <v>1000</v>
      </c>
      <c r="H1301" s="24"/>
      <c r="I1301" s="35"/>
      <c r="J1301" s="8">
        <f>SUM(Q1301)</f>
        <v>1000</v>
      </c>
      <c r="K1301" s="9">
        <f>SUM(S1301+U1301+W1301+Y1301+AA1301)</f>
        <v>0</v>
      </c>
      <c r="L1301" s="28">
        <f>SUM(N1301:P1301)-M1301</f>
        <v>169</v>
      </c>
      <c r="M1301" s="58"/>
      <c r="N1301" s="36"/>
      <c r="O1301" s="8">
        <f>SUM(R1301)</f>
        <v>169</v>
      </c>
      <c r="P1301" s="9">
        <f>SUM(T1301+V1301+X1301+Z1301+AB1301)</f>
        <v>0</v>
      </c>
      <c r="Q1301" s="24">
        <v>1000</v>
      </c>
      <c r="R1301" s="24">
        <v>169</v>
      </c>
      <c r="S1301" s="24"/>
      <c r="T1301" s="24"/>
      <c r="U1301" s="24"/>
      <c r="V1301" s="24"/>
      <c r="W1301" s="24"/>
      <c r="X1301" s="24"/>
      <c r="Y1301" s="24"/>
      <c r="Z1301" s="24"/>
      <c r="AA1301" s="24"/>
      <c r="AB1301" s="24"/>
    </row>
    <row r="1302" spans="1:28" s="7" customFormat="1" ht="47.25" outlineLevel="1">
      <c r="A1302" s="14" t="s">
        <v>493</v>
      </c>
      <c r="B1302" s="79" t="s">
        <v>312</v>
      </c>
      <c r="C1302" s="79" t="s">
        <v>494</v>
      </c>
      <c r="D1302" s="79" t="s">
        <v>2</v>
      </c>
      <c r="E1302" s="79" t="s">
        <v>2</v>
      </c>
      <c r="F1302" s="48"/>
      <c r="G1302" s="49">
        <f t="shared" ref="G1302:AB1302" si="981">SUM(G1303+G1309+G1320)</f>
        <v>6239665</v>
      </c>
      <c r="H1302" s="49">
        <f t="shared" si="981"/>
        <v>0</v>
      </c>
      <c r="I1302" s="49">
        <f t="shared" si="981"/>
        <v>0</v>
      </c>
      <c r="J1302" s="49">
        <f t="shared" si="981"/>
        <v>6239665</v>
      </c>
      <c r="K1302" s="49">
        <f t="shared" si="981"/>
        <v>0</v>
      </c>
      <c r="L1302" s="49">
        <f t="shared" si="981"/>
        <v>6137917.2199999997</v>
      </c>
      <c r="M1302" s="49">
        <f t="shared" si="981"/>
        <v>0</v>
      </c>
      <c r="N1302" s="49">
        <f t="shared" si="981"/>
        <v>0</v>
      </c>
      <c r="O1302" s="49">
        <f t="shared" si="981"/>
        <v>6137917.2199999997</v>
      </c>
      <c r="P1302" s="49">
        <f t="shared" si="981"/>
        <v>0</v>
      </c>
      <c r="Q1302" s="49">
        <f t="shared" si="981"/>
        <v>6239665</v>
      </c>
      <c r="R1302" s="49">
        <f t="shared" si="981"/>
        <v>6137917.2199999997</v>
      </c>
      <c r="S1302" s="49">
        <f t="shared" si="981"/>
        <v>0</v>
      </c>
      <c r="T1302" s="49">
        <f t="shared" si="981"/>
        <v>0</v>
      </c>
      <c r="U1302" s="49">
        <f t="shared" si="981"/>
        <v>0</v>
      </c>
      <c r="V1302" s="49">
        <f t="shared" si="981"/>
        <v>0</v>
      </c>
      <c r="W1302" s="49">
        <f t="shared" si="981"/>
        <v>0</v>
      </c>
      <c r="X1302" s="49">
        <f t="shared" si="981"/>
        <v>0</v>
      </c>
      <c r="Y1302" s="49">
        <f t="shared" si="981"/>
        <v>0</v>
      </c>
      <c r="Z1302" s="49">
        <f t="shared" si="981"/>
        <v>0</v>
      </c>
      <c r="AA1302" s="49">
        <f t="shared" si="981"/>
        <v>0</v>
      </c>
      <c r="AB1302" s="49">
        <f t="shared" si="981"/>
        <v>0</v>
      </c>
    </row>
    <row r="1303" spans="1:28" s="4" customFormat="1" ht="110.25" outlineLevel="1">
      <c r="A1303" s="12" t="s">
        <v>404</v>
      </c>
      <c r="B1303" s="22" t="s">
        <v>312</v>
      </c>
      <c r="C1303" s="22" t="s">
        <v>494</v>
      </c>
      <c r="D1303" s="22" t="s">
        <v>10</v>
      </c>
      <c r="E1303" s="22" t="s">
        <v>2</v>
      </c>
      <c r="F1303" s="44"/>
      <c r="G1303" s="24">
        <f>SUM(G1304+G1307)</f>
        <v>4476270.7699999996</v>
      </c>
      <c r="H1303" s="24">
        <f t="shared" ref="H1303:AB1303" si="982">SUM(H1304+H1307)</f>
        <v>0</v>
      </c>
      <c r="I1303" s="24">
        <f t="shared" si="982"/>
        <v>0</v>
      </c>
      <c r="J1303" s="24">
        <f t="shared" si="982"/>
        <v>4476270.7699999996</v>
      </c>
      <c r="K1303" s="24">
        <f t="shared" si="982"/>
        <v>0</v>
      </c>
      <c r="L1303" s="24">
        <f t="shared" si="982"/>
        <v>4432348.7699999996</v>
      </c>
      <c r="M1303" s="24">
        <f t="shared" si="982"/>
        <v>0</v>
      </c>
      <c r="N1303" s="24">
        <f t="shared" si="982"/>
        <v>0</v>
      </c>
      <c r="O1303" s="24">
        <f t="shared" si="982"/>
        <v>4432348.7699999996</v>
      </c>
      <c r="P1303" s="24">
        <f t="shared" si="982"/>
        <v>0</v>
      </c>
      <c r="Q1303" s="24">
        <f t="shared" si="982"/>
        <v>4476270.7699999996</v>
      </c>
      <c r="R1303" s="24">
        <f t="shared" si="982"/>
        <v>4432348.7699999996</v>
      </c>
      <c r="S1303" s="24">
        <f t="shared" si="982"/>
        <v>0</v>
      </c>
      <c r="T1303" s="24">
        <f t="shared" si="982"/>
        <v>0</v>
      </c>
      <c r="U1303" s="24">
        <f t="shared" si="982"/>
        <v>0</v>
      </c>
      <c r="V1303" s="24">
        <f t="shared" si="982"/>
        <v>0</v>
      </c>
      <c r="W1303" s="24">
        <f t="shared" si="982"/>
        <v>0</v>
      </c>
      <c r="X1303" s="24">
        <f t="shared" si="982"/>
        <v>0</v>
      </c>
      <c r="Y1303" s="24">
        <f t="shared" si="982"/>
        <v>0</v>
      </c>
      <c r="Z1303" s="24">
        <f t="shared" si="982"/>
        <v>0</v>
      </c>
      <c r="AA1303" s="24">
        <f t="shared" si="982"/>
        <v>0</v>
      </c>
      <c r="AB1303" s="24">
        <f t="shared" si="982"/>
        <v>0</v>
      </c>
    </row>
    <row r="1304" spans="1:28" s="4" customFormat="1" ht="31.5" outlineLevel="1">
      <c r="A1304" s="12" t="s">
        <v>478</v>
      </c>
      <c r="B1304" s="22" t="s">
        <v>312</v>
      </c>
      <c r="C1304" s="22" t="s">
        <v>494</v>
      </c>
      <c r="D1304" s="22" t="s">
        <v>68</v>
      </c>
      <c r="E1304" s="22" t="s">
        <v>2</v>
      </c>
      <c r="F1304" s="44"/>
      <c r="G1304" s="24">
        <f>SUM(G1305:G1306)</f>
        <v>3435482.73</v>
      </c>
      <c r="H1304" s="24">
        <f t="shared" ref="H1304:AB1304" si="983">SUM(H1305:H1306)</f>
        <v>0</v>
      </c>
      <c r="I1304" s="24">
        <f t="shared" si="983"/>
        <v>0</v>
      </c>
      <c r="J1304" s="24">
        <f t="shared" si="983"/>
        <v>3435482.73</v>
      </c>
      <c r="K1304" s="24">
        <f t="shared" si="983"/>
        <v>0</v>
      </c>
      <c r="L1304" s="24">
        <f t="shared" si="983"/>
        <v>3405452.73</v>
      </c>
      <c r="M1304" s="24">
        <f t="shared" si="983"/>
        <v>0</v>
      </c>
      <c r="N1304" s="24">
        <f t="shared" si="983"/>
        <v>0</v>
      </c>
      <c r="O1304" s="24">
        <f t="shared" si="983"/>
        <v>3405452.73</v>
      </c>
      <c r="P1304" s="24">
        <f t="shared" si="983"/>
        <v>0</v>
      </c>
      <c r="Q1304" s="24">
        <f t="shared" si="983"/>
        <v>3435482.73</v>
      </c>
      <c r="R1304" s="24">
        <f t="shared" si="983"/>
        <v>3405452.73</v>
      </c>
      <c r="S1304" s="24">
        <f t="shared" si="983"/>
        <v>0</v>
      </c>
      <c r="T1304" s="24">
        <f t="shared" si="983"/>
        <v>0</v>
      </c>
      <c r="U1304" s="24">
        <f t="shared" si="983"/>
        <v>0</v>
      </c>
      <c r="V1304" s="24">
        <f t="shared" si="983"/>
        <v>0</v>
      </c>
      <c r="W1304" s="24">
        <f t="shared" si="983"/>
        <v>0</v>
      </c>
      <c r="X1304" s="24">
        <f t="shared" si="983"/>
        <v>0</v>
      </c>
      <c r="Y1304" s="24">
        <f t="shared" si="983"/>
        <v>0</v>
      </c>
      <c r="Z1304" s="24">
        <f t="shared" si="983"/>
        <v>0</v>
      </c>
      <c r="AA1304" s="24">
        <f t="shared" si="983"/>
        <v>0</v>
      </c>
      <c r="AB1304" s="24">
        <f t="shared" si="983"/>
        <v>0</v>
      </c>
    </row>
    <row r="1305" spans="1:28" s="17" customFormat="1" outlineLevel="1">
      <c r="A1305" s="12" t="s">
        <v>406</v>
      </c>
      <c r="B1305" s="22" t="s">
        <v>312</v>
      </c>
      <c r="C1305" s="22" t="s">
        <v>494</v>
      </c>
      <c r="D1305" s="22" t="s">
        <v>68</v>
      </c>
      <c r="E1305" s="22" t="s">
        <v>14</v>
      </c>
      <c r="F1305" s="23"/>
      <c r="G1305" s="24">
        <f>SUM(I1305:K1305)-H1305</f>
        <v>3430347.87</v>
      </c>
      <c r="H1305" s="24"/>
      <c r="I1305" s="35"/>
      <c r="J1305" s="8">
        <f>SUM(Q1305)</f>
        <v>3430347.87</v>
      </c>
      <c r="K1305" s="9">
        <f>SUM(S1305+U1305+W1305+Y1305+AA1305)</f>
        <v>0</v>
      </c>
      <c r="L1305" s="28">
        <f>SUM(N1305:P1305)-M1305</f>
        <v>3400317.87</v>
      </c>
      <c r="M1305" s="58"/>
      <c r="N1305" s="36"/>
      <c r="O1305" s="8">
        <f>SUM(R1305)</f>
        <v>3400317.87</v>
      </c>
      <c r="P1305" s="9">
        <f>SUM(T1305+V1305+X1305+Z1305+AB1305)</f>
        <v>0</v>
      </c>
      <c r="Q1305" s="24">
        <v>3430347.87</v>
      </c>
      <c r="R1305" s="24">
        <v>3400317.87</v>
      </c>
      <c r="S1305" s="24"/>
      <c r="T1305" s="24"/>
      <c r="U1305" s="24"/>
      <c r="V1305" s="24"/>
      <c r="W1305" s="24"/>
      <c r="X1305" s="24"/>
      <c r="Y1305" s="24"/>
      <c r="Z1305" s="24"/>
      <c r="AA1305" s="24"/>
      <c r="AB1305" s="24"/>
    </row>
    <row r="1306" spans="1:28" s="17" customFormat="1" ht="47.25" outlineLevel="1">
      <c r="A1306" s="12" t="s">
        <v>407</v>
      </c>
      <c r="B1306" s="22" t="s">
        <v>312</v>
      </c>
      <c r="C1306" s="22" t="s">
        <v>494</v>
      </c>
      <c r="D1306" s="22" t="s">
        <v>68</v>
      </c>
      <c r="E1306" s="22" t="s">
        <v>24</v>
      </c>
      <c r="F1306" s="23"/>
      <c r="G1306" s="24">
        <f>SUM(I1306:K1306)-H1306</f>
        <v>5134.8599999999997</v>
      </c>
      <c r="H1306" s="24"/>
      <c r="I1306" s="35"/>
      <c r="J1306" s="8">
        <f>SUM(Q1306)</f>
        <v>5134.8599999999997</v>
      </c>
      <c r="K1306" s="9">
        <f>SUM(S1306+U1306+W1306+Y1306+AA1306)</f>
        <v>0</v>
      </c>
      <c r="L1306" s="28">
        <f>SUM(N1306:P1306)-M1306</f>
        <v>5134.8599999999997</v>
      </c>
      <c r="M1306" s="58"/>
      <c r="N1306" s="36"/>
      <c r="O1306" s="8">
        <f>SUM(R1306)</f>
        <v>5134.8599999999997</v>
      </c>
      <c r="P1306" s="9">
        <f>SUM(T1306+V1306+X1306+Z1306+AB1306)</f>
        <v>0</v>
      </c>
      <c r="Q1306" s="24">
        <v>5134.8599999999997</v>
      </c>
      <c r="R1306" s="24">
        <v>5134.8599999999997</v>
      </c>
      <c r="S1306" s="24"/>
      <c r="T1306" s="24"/>
      <c r="U1306" s="24"/>
      <c r="V1306" s="24"/>
      <c r="W1306" s="24"/>
      <c r="X1306" s="24"/>
      <c r="Y1306" s="24"/>
      <c r="Z1306" s="24"/>
      <c r="AA1306" s="24"/>
      <c r="AB1306" s="24"/>
    </row>
    <row r="1307" spans="1:28" s="4" customFormat="1" ht="78.75" outlineLevel="1">
      <c r="A1307" s="12" t="s">
        <v>480</v>
      </c>
      <c r="B1307" s="22" t="s">
        <v>312</v>
      </c>
      <c r="C1307" s="22" t="s">
        <v>494</v>
      </c>
      <c r="D1307" s="22" t="s">
        <v>70</v>
      </c>
      <c r="E1307" s="22" t="s">
        <v>2</v>
      </c>
      <c r="F1307" s="44"/>
      <c r="G1307" s="24">
        <f>SUM(G1308)</f>
        <v>1040788.04</v>
      </c>
      <c r="H1307" s="24">
        <f t="shared" ref="H1307:AB1307" si="984">SUM(H1308)</f>
        <v>0</v>
      </c>
      <c r="I1307" s="24">
        <f t="shared" si="984"/>
        <v>0</v>
      </c>
      <c r="J1307" s="24">
        <f t="shared" si="984"/>
        <v>1040788.04</v>
      </c>
      <c r="K1307" s="24">
        <f t="shared" si="984"/>
        <v>0</v>
      </c>
      <c r="L1307" s="24">
        <f t="shared" si="984"/>
        <v>1026896.04</v>
      </c>
      <c r="M1307" s="24">
        <f t="shared" si="984"/>
        <v>0</v>
      </c>
      <c r="N1307" s="24">
        <f t="shared" si="984"/>
        <v>0</v>
      </c>
      <c r="O1307" s="24">
        <f t="shared" si="984"/>
        <v>1026896.04</v>
      </c>
      <c r="P1307" s="24">
        <f t="shared" si="984"/>
        <v>0</v>
      </c>
      <c r="Q1307" s="24">
        <f t="shared" si="984"/>
        <v>1040788.04</v>
      </c>
      <c r="R1307" s="24">
        <f t="shared" si="984"/>
        <v>1026896.04</v>
      </c>
      <c r="S1307" s="24">
        <f t="shared" si="984"/>
        <v>0</v>
      </c>
      <c r="T1307" s="24">
        <f t="shared" si="984"/>
        <v>0</v>
      </c>
      <c r="U1307" s="24">
        <f t="shared" si="984"/>
        <v>0</v>
      </c>
      <c r="V1307" s="24">
        <f t="shared" si="984"/>
        <v>0</v>
      </c>
      <c r="W1307" s="24">
        <f t="shared" si="984"/>
        <v>0</v>
      </c>
      <c r="X1307" s="24">
        <f t="shared" si="984"/>
        <v>0</v>
      </c>
      <c r="Y1307" s="24">
        <f t="shared" si="984"/>
        <v>0</v>
      </c>
      <c r="Z1307" s="24">
        <f t="shared" si="984"/>
        <v>0</v>
      </c>
      <c r="AA1307" s="24">
        <f t="shared" si="984"/>
        <v>0</v>
      </c>
      <c r="AB1307" s="24">
        <f t="shared" si="984"/>
        <v>0</v>
      </c>
    </row>
    <row r="1308" spans="1:28" s="17" customFormat="1" ht="31.5" outlineLevel="1">
      <c r="A1308" s="12" t="s">
        <v>409</v>
      </c>
      <c r="B1308" s="22" t="s">
        <v>312</v>
      </c>
      <c r="C1308" s="22" t="s">
        <v>494</v>
      </c>
      <c r="D1308" s="22" t="s">
        <v>70</v>
      </c>
      <c r="E1308" s="22" t="s">
        <v>18</v>
      </c>
      <c r="F1308" s="23"/>
      <c r="G1308" s="24">
        <f>SUM(I1308:K1308)-H1308</f>
        <v>1040788.04</v>
      </c>
      <c r="H1308" s="24"/>
      <c r="I1308" s="35"/>
      <c r="J1308" s="8">
        <f>SUM(Q1308)</f>
        <v>1040788.04</v>
      </c>
      <c r="K1308" s="9">
        <f>SUM(S1308+U1308+W1308+Y1308+AA1308)</f>
        <v>0</v>
      </c>
      <c r="L1308" s="28">
        <f>SUM(N1308:P1308)-M1308</f>
        <v>1026896.04</v>
      </c>
      <c r="M1308" s="58"/>
      <c r="N1308" s="36"/>
      <c r="O1308" s="8">
        <f>SUM(R1308)</f>
        <v>1026896.04</v>
      </c>
      <c r="P1308" s="9">
        <f>SUM(T1308+V1308+X1308+Z1308+AB1308)</f>
        <v>0</v>
      </c>
      <c r="Q1308" s="24">
        <v>1040788.04</v>
      </c>
      <c r="R1308" s="24">
        <v>1026896.04</v>
      </c>
      <c r="S1308" s="24"/>
      <c r="T1308" s="24"/>
      <c r="U1308" s="24"/>
      <c r="V1308" s="24"/>
      <c r="W1308" s="24"/>
      <c r="X1308" s="24"/>
      <c r="Y1308" s="24"/>
      <c r="Z1308" s="24"/>
      <c r="AA1308" s="24"/>
      <c r="AB1308" s="24"/>
    </row>
    <row r="1309" spans="1:28" s="4" customFormat="1" ht="47.25" outlineLevel="1">
      <c r="A1309" s="12" t="s">
        <v>410</v>
      </c>
      <c r="B1309" s="22" t="s">
        <v>312</v>
      </c>
      <c r="C1309" s="22" t="s">
        <v>494</v>
      </c>
      <c r="D1309" s="22" t="s">
        <v>26</v>
      </c>
      <c r="E1309" s="22" t="s">
        <v>2</v>
      </c>
      <c r="F1309" s="44"/>
      <c r="G1309" s="24">
        <f t="shared" ref="G1309:P1309" si="985">SUM(G1310+G1318)</f>
        <v>1659620.23</v>
      </c>
      <c r="H1309" s="24">
        <f t="shared" si="985"/>
        <v>0</v>
      </c>
      <c r="I1309" s="24">
        <f t="shared" si="985"/>
        <v>0</v>
      </c>
      <c r="J1309" s="24">
        <f t="shared" si="985"/>
        <v>1659620.23</v>
      </c>
      <c r="K1309" s="24">
        <f t="shared" si="985"/>
        <v>0</v>
      </c>
      <c r="L1309" s="24">
        <f t="shared" si="985"/>
        <v>1601794.4500000002</v>
      </c>
      <c r="M1309" s="24">
        <f t="shared" si="985"/>
        <v>0</v>
      </c>
      <c r="N1309" s="24">
        <f t="shared" si="985"/>
        <v>0</v>
      </c>
      <c r="O1309" s="24">
        <f t="shared" si="985"/>
        <v>1601794.4500000002</v>
      </c>
      <c r="P1309" s="24">
        <f t="shared" si="985"/>
        <v>0</v>
      </c>
      <c r="Q1309" s="24">
        <f t="shared" ref="Q1309:AB1309" si="986">SUM(Q1310+Q1318)</f>
        <v>1659620.23</v>
      </c>
      <c r="R1309" s="24">
        <f t="shared" si="986"/>
        <v>1601794.4500000002</v>
      </c>
      <c r="S1309" s="24">
        <f t="shared" si="986"/>
        <v>0</v>
      </c>
      <c r="T1309" s="24">
        <f t="shared" si="986"/>
        <v>0</v>
      </c>
      <c r="U1309" s="24">
        <f t="shared" si="986"/>
        <v>0</v>
      </c>
      <c r="V1309" s="24">
        <f t="shared" si="986"/>
        <v>0</v>
      </c>
      <c r="W1309" s="24">
        <f t="shared" si="986"/>
        <v>0</v>
      </c>
      <c r="X1309" s="24">
        <f t="shared" si="986"/>
        <v>0</v>
      </c>
      <c r="Y1309" s="24">
        <f t="shared" si="986"/>
        <v>0</v>
      </c>
      <c r="Z1309" s="24">
        <f t="shared" si="986"/>
        <v>0</v>
      </c>
      <c r="AA1309" s="24">
        <f t="shared" si="986"/>
        <v>0</v>
      </c>
      <c r="AB1309" s="24">
        <f t="shared" si="986"/>
        <v>0</v>
      </c>
    </row>
    <row r="1310" spans="1:28" s="4" customFormat="1" ht="31.5" outlineLevel="1">
      <c r="A1310" s="12" t="s">
        <v>411</v>
      </c>
      <c r="B1310" s="22" t="s">
        <v>312</v>
      </c>
      <c r="C1310" s="22" t="s">
        <v>494</v>
      </c>
      <c r="D1310" s="22" t="s">
        <v>28</v>
      </c>
      <c r="E1310" s="22" t="s">
        <v>2</v>
      </c>
      <c r="F1310" s="44"/>
      <c r="G1310" s="24">
        <f>SUM(G1311:G1317)</f>
        <v>1316163.03</v>
      </c>
      <c r="H1310" s="24">
        <f t="shared" ref="H1310:AB1310" si="987">SUM(H1311:H1317)</f>
        <v>0</v>
      </c>
      <c r="I1310" s="24">
        <f t="shared" si="987"/>
        <v>0</v>
      </c>
      <c r="J1310" s="24">
        <f t="shared" si="987"/>
        <v>1316163.03</v>
      </c>
      <c r="K1310" s="24">
        <f t="shared" si="987"/>
        <v>0</v>
      </c>
      <c r="L1310" s="24">
        <f t="shared" si="987"/>
        <v>1309035.1000000001</v>
      </c>
      <c r="M1310" s="24">
        <f t="shared" si="987"/>
        <v>0</v>
      </c>
      <c r="N1310" s="24">
        <f t="shared" si="987"/>
        <v>0</v>
      </c>
      <c r="O1310" s="24">
        <f t="shared" si="987"/>
        <v>1309035.1000000001</v>
      </c>
      <c r="P1310" s="24">
        <f t="shared" si="987"/>
        <v>0</v>
      </c>
      <c r="Q1310" s="24">
        <f t="shared" si="987"/>
        <v>1316163.03</v>
      </c>
      <c r="R1310" s="24">
        <f t="shared" si="987"/>
        <v>1309035.1000000001</v>
      </c>
      <c r="S1310" s="24">
        <f t="shared" si="987"/>
        <v>0</v>
      </c>
      <c r="T1310" s="24">
        <f t="shared" si="987"/>
        <v>0</v>
      </c>
      <c r="U1310" s="24">
        <f t="shared" si="987"/>
        <v>0</v>
      </c>
      <c r="V1310" s="24">
        <f t="shared" si="987"/>
        <v>0</v>
      </c>
      <c r="W1310" s="24">
        <f t="shared" si="987"/>
        <v>0</v>
      </c>
      <c r="X1310" s="24">
        <f t="shared" si="987"/>
        <v>0</v>
      </c>
      <c r="Y1310" s="24">
        <f t="shared" si="987"/>
        <v>0</v>
      </c>
      <c r="Z1310" s="24">
        <f t="shared" si="987"/>
        <v>0</v>
      </c>
      <c r="AA1310" s="24">
        <f t="shared" si="987"/>
        <v>0</v>
      </c>
      <c r="AB1310" s="24">
        <f t="shared" si="987"/>
        <v>0</v>
      </c>
    </row>
    <row r="1311" spans="1:28" s="17" customFormat="1" outlineLevel="1">
      <c r="A1311" s="12" t="s">
        <v>481</v>
      </c>
      <c r="B1311" s="22" t="s">
        <v>312</v>
      </c>
      <c r="C1311" s="22" t="s">
        <v>494</v>
      </c>
      <c r="D1311" s="22" t="s">
        <v>28</v>
      </c>
      <c r="E1311" s="22" t="s">
        <v>30</v>
      </c>
      <c r="F1311" s="23"/>
      <c r="G1311" s="24">
        <f t="shared" ref="G1311:G1317" si="988">SUM(I1311:K1311)-H1311</f>
        <v>66882.100000000006</v>
      </c>
      <c r="H1311" s="24"/>
      <c r="I1311" s="35"/>
      <c r="J1311" s="8">
        <f t="shared" ref="J1311:J1317" si="989">SUM(Q1311)</f>
        <v>66882.100000000006</v>
      </c>
      <c r="K1311" s="9">
        <f t="shared" ref="K1311:K1317" si="990">SUM(S1311+U1311+W1311+Y1311+AA1311)</f>
        <v>0</v>
      </c>
      <c r="L1311" s="28">
        <f t="shared" ref="L1311:L1317" si="991">SUM(N1311:P1311)-M1311</f>
        <v>61701.09</v>
      </c>
      <c r="M1311" s="58"/>
      <c r="N1311" s="36"/>
      <c r="O1311" s="8">
        <f t="shared" ref="O1311:O1317" si="992">SUM(R1311)</f>
        <v>61701.09</v>
      </c>
      <c r="P1311" s="9">
        <f t="shared" ref="P1311:P1317" si="993">SUM(T1311+V1311+X1311+Z1311+AB1311)</f>
        <v>0</v>
      </c>
      <c r="Q1311" s="24">
        <v>66882.100000000006</v>
      </c>
      <c r="R1311" s="24">
        <v>61701.09</v>
      </c>
      <c r="S1311" s="24"/>
      <c r="T1311" s="24"/>
      <c r="U1311" s="24"/>
      <c r="V1311" s="24"/>
      <c r="W1311" s="24"/>
      <c r="X1311" s="24"/>
      <c r="Y1311" s="24"/>
      <c r="Z1311" s="24"/>
      <c r="AA1311" s="24"/>
      <c r="AB1311" s="24"/>
    </row>
    <row r="1312" spans="1:28" s="17" customFormat="1" outlineLevel="1">
      <c r="A1312" s="12" t="s">
        <v>452</v>
      </c>
      <c r="B1312" s="22" t="s">
        <v>312</v>
      </c>
      <c r="C1312" s="22" t="s">
        <v>494</v>
      </c>
      <c r="D1312" s="22" t="s">
        <v>28</v>
      </c>
      <c r="E1312" s="22" t="s">
        <v>90</v>
      </c>
      <c r="F1312" s="23"/>
      <c r="G1312" s="24">
        <f t="shared" si="988"/>
        <v>89695.86</v>
      </c>
      <c r="H1312" s="24"/>
      <c r="I1312" s="35"/>
      <c r="J1312" s="8">
        <f t="shared" si="989"/>
        <v>89695.86</v>
      </c>
      <c r="K1312" s="9">
        <f t="shared" si="990"/>
        <v>0</v>
      </c>
      <c r="L1312" s="28">
        <f t="shared" si="991"/>
        <v>89645.24</v>
      </c>
      <c r="M1312" s="58"/>
      <c r="N1312" s="36"/>
      <c r="O1312" s="8">
        <f t="shared" si="992"/>
        <v>89645.24</v>
      </c>
      <c r="P1312" s="9">
        <f t="shared" si="993"/>
        <v>0</v>
      </c>
      <c r="Q1312" s="24">
        <v>89695.86</v>
      </c>
      <c r="R1312" s="24">
        <v>89645.24</v>
      </c>
      <c r="S1312" s="24"/>
      <c r="T1312" s="24"/>
      <c r="U1312" s="24"/>
      <c r="V1312" s="24"/>
      <c r="W1312" s="24"/>
      <c r="X1312" s="24"/>
      <c r="Y1312" s="24"/>
      <c r="Z1312" s="24"/>
      <c r="AA1312" s="24"/>
      <c r="AB1312" s="24"/>
    </row>
    <row r="1313" spans="1:28" s="17" customFormat="1" ht="31.5" outlineLevel="1">
      <c r="A1313" s="12" t="s">
        <v>415</v>
      </c>
      <c r="B1313" s="22" t="s">
        <v>312</v>
      </c>
      <c r="C1313" s="22" t="s">
        <v>494</v>
      </c>
      <c r="D1313" s="22" t="s">
        <v>28</v>
      </c>
      <c r="E1313" s="22" t="s">
        <v>72</v>
      </c>
      <c r="F1313" s="23"/>
      <c r="G1313" s="24">
        <f t="shared" si="988"/>
        <v>54244.19</v>
      </c>
      <c r="H1313" s="24"/>
      <c r="I1313" s="35"/>
      <c r="J1313" s="8">
        <f t="shared" si="989"/>
        <v>54244.19</v>
      </c>
      <c r="K1313" s="9">
        <f t="shared" si="990"/>
        <v>0</v>
      </c>
      <c r="L1313" s="28">
        <f t="shared" si="991"/>
        <v>52347.89</v>
      </c>
      <c r="M1313" s="58"/>
      <c r="N1313" s="36"/>
      <c r="O1313" s="8">
        <f t="shared" si="992"/>
        <v>52347.89</v>
      </c>
      <c r="P1313" s="9">
        <f t="shared" si="993"/>
        <v>0</v>
      </c>
      <c r="Q1313" s="24">
        <v>54244.19</v>
      </c>
      <c r="R1313" s="24">
        <v>52347.89</v>
      </c>
      <c r="S1313" s="24"/>
      <c r="T1313" s="24"/>
      <c r="U1313" s="24"/>
      <c r="V1313" s="24"/>
      <c r="W1313" s="24"/>
      <c r="X1313" s="24"/>
      <c r="Y1313" s="24"/>
      <c r="Z1313" s="24"/>
      <c r="AA1313" s="24"/>
      <c r="AB1313" s="24"/>
    </row>
    <row r="1314" spans="1:28" s="17" customFormat="1" outlineLevel="1">
      <c r="A1314" s="12" t="s">
        <v>424</v>
      </c>
      <c r="B1314" s="22" t="s">
        <v>312</v>
      </c>
      <c r="C1314" s="22" t="s">
        <v>494</v>
      </c>
      <c r="D1314" s="22" t="s">
        <v>28</v>
      </c>
      <c r="E1314" s="22" t="s">
        <v>38</v>
      </c>
      <c r="F1314" s="23"/>
      <c r="G1314" s="24">
        <f t="shared" si="988"/>
        <v>33686.32</v>
      </c>
      <c r="H1314" s="24"/>
      <c r="I1314" s="35"/>
      <c r="J1314" s="8">
        <f t="shared" si="989"/>
        <v>33686.32</v>
      </c>
      <c r="K1314" s="9">
        <f t="shared" si="990"/>
        <v>0</v>
      </c>
      <c r="L1314" s="28">
        <f t="shared" si="991"/>
        <v>33686.32</v>
      </c>
      <c r="M1314" s="58"/>
      <c r="N1314" s="36"/>
      <c r="O1314" s="8">
        <f t="shared" si="992"/>
        <v>33686.32</v>
      </c>
      <c r="P1314" s="9">
        <f t="shared" si="993"/>
        <v>0</v>
      </c>
      <c r="Q1314" s="24">
        <v>33686.32</v>
      </c>
      <c r="R1314" s="24">
        <v>33686.32</v>
      </c>
      <c r="S1314" s="24"/>
      <c r="T1314" s="24"/>
      <c r="U1314" s="24"/>
      <c r="V1314" s="24"/>
      <c r="W1314" s="24"/>
      <c r="X1314" s="24"/>
      <c r="Y1314" s="24"/>
      <c r="Z1314" s="24"/>
      <c r="AA1314" s="24"/>
      <c r="AB1314" s="24"/>
    </row>
    <row r="1315" spans="1:28" s="17" customFormat="1" ht="31.5" outlineLevel="1">
      <c r="A1315" s="12" t="s">
        <v>443</v>
      </c>
      <c r="B1315" s="22" t="s">
        <v>312</v>
      </c>
      <c r="C1315" s="22" t="s">
        <v>494</v>
      </c>
      <c r="D1315" s="22" t="s">
        <v>28</v>
      </c>
      <c r="E1315" s="22">
        <v>310</v>
      </c>
      <c r="F1315" s="23"/>
      <c r="G1315" s="24">
        <f t="shared" ref="G1315" si="994">SUM(I1315:K1315)-H1315</f>
        <v>563086.23</v>
      </c>
      <c r="H1315" s="24"/>
      <c r="I1315" s="35"/>
      <c r="J1315" s="8">
        <f t="shared" ref="J1315" si="995">SUM(Q1315)</f>
        <v>563086.23</v>
      </c>
      <c r="K1315" s="9">
        <f t="shared" ref="K1315" si="996">SUM(S1315+U1315+W1315+Y1315+AA1315)</f>
        <v>0</v>
      </c>
      <c r="L1315" s="28">
        <f t="shared" ref="L1315" si="997">SUM(N1315:P1315)-M1315</f>
        <v>563086.23</v>
      </c>
      <c r="M1315" s="58"/>
      <c r="N1315" s="36"/>
      <c r="O1315" s="8">
        <f t="shared" ref="O1315" si="998">SUM(R1315)</f>
        <v>563086.23</v>
      </c>
      <c r="P1315" s="9">
        <f t="shared" ref="P1315" si="999">SUM(T1315+V1315+X1315+Z1315+AB1315)</f>
        <v>0</v>
      </c>
      <c r="Q1315" s="24">
        <v>563086.23</v>
      </c>
      <c r="R1315" s="24">
        <v>563086.23</v>
      </c>
      <c r="S1315" s="24"/>
      <c r="T1315" s="24"/>
      <c r="U1315" s="24"/>
      <c r="V1315" s="24"/>
      <c r="W1315" s="24"/>
      <c r="X1315" s="24"/>
      <c r="Y1315" s="24"/>
      <c r="Z1315" s="24"/>
      <c r="AA1315" s="24"/>
      <c r="AB1315" s="24"/>
    </row>
    <row r="1316" spans="1:28" s="17" customFormat="1" ht="31.5" outlineLevel="1">
      <c r="A1316" s="12" t="s">
        <v>465</v>
      </c>
      <c r="B1316" s="22" t="s">
        <v>312</v>
      </c>
      <c r="C1316" s="22" t="s">
        <v>494</v>
      </c>
      <c r="D1316" s="22" t="s">
        <v>28</v>
      </c>
      <c r="E1316" s="22" t="s">
        <v>92</v>
      </c>
      <c r="F1316" s="23"/>
      <c r="G1316" s="24">
        <f t="shared" si="988"/>
        <v>495720</v>
      </c>
      <c r="H1316" s="24"/>
      <c r="I1316" s="35"/>
      <c r="J1316" s="8">
        <f t="shared" si="989"/>
        <v>495720</v>
      </c>
      <c r="K1316" s="9">
        <f t="shared" si="990"/>
        <v>0</v>
      </c>
      <c r="L1316" s="28">
        <f t="shared" si="991"/>
        <v>495720</v>
      </c>
      <c r="M1316" s="58"/>
      <c r="N1316" s="36"/>
      <c r="O1316" s="8">
        <f t="shared" si="992"/>
        <v>495720</v>
      </c>
      <c r="P1316" s="9">
        <f t="shared" si="993"/>
        <v>0</v>
      </c>
      <c r="Q1316" s="24">
        <v>495720</v>
      </c>
      <c r="R1316" s="24">
        <v>495720</v>
      </c>
      <c r="S1316" s="24"/>
      <c r="T1316" s="24"/>
      <c r="U1316" s="24"/>
      <c r="V1316" s="24"/>
      <c r="W1316" s="24"/>
      <c r="X1316" s="24"/>
      <c r="Y1316" s="24"/>
      <c r="Z1316" s="24"/>
      <c r="AA1316" s="24"/>
      <c r="AB1316" s="24"/>
    </row>
    <row r="1317" spans="1:28" s="17" customFormat="1" ht="47.25" outlineLevel="1">
      <c r="A1317" s="12" t="s">
        <v>412</v>
      </c>
      <c r="B1317" s="22" t="s">
        <v>312</v>
      </c>
      <c r="C1317" s="22" t="s">
        <v>494</v>
      </c>
      <c r="D1317" s="22" t="s">
        <v>28</v>
      </c>
      <c r="E1317" s="22">
        <v>346</v>
      </c>
      <c r="F1317" s="23"/>
      <c r="G1317" s="24">
        <f t="shared" si="988"/>
        <v>12848.33</v>
      </c>
      <c r="H1317" s="24"/>
      <c r="I1317" s="35"/>
      <c r="J1317" s="8">
        <f t="shared" si="989"/>
        <v>12848.33</v>
      </c>
      <c r="K1317" s="9">
        <f t="shared" si="990"/>
        <v>0</v>
      </c>
      <c r="L1317" s="28">
        <f t="shared" si="991"/>
        <v>12848.33</v>
      </c>
      <c r="M1317" s="58"/>
      <c r="N1317" s="36"/>
      <c r="O1317" s="8">
        <f t="shared" si="992"/>
        <v>12848.33</v>
      </c>
      <c r="P1317" s="9">
        <f t="shared" si="993"/>
        <v>0</v>
      </c>
      <c r="Q1317" s="24">
        <v>12848.33</v>
      </c>
      <c r="R1317" s="24">
        <v>12848.33</v>
      </c>
      <c r="S1317" s="24"/>
      <c r="T1317" s="24"/>
      <c r="U1317" s="24"/>
      <c r="V1317" s="24"/>
      <c r="W1317" s="24"/>
      <c r="X1317" s="24"/>
      <c r="Y1317" s="24"/>
      <c r="Z1317" s="24"/>
      <c r="AA1317" s="24"/>
      <c r="AB1317" s="24"/>
    </row>
    <row r="1318" spans="1:28" s="4" customFormat="1" ht="31.5" outlineLevel="1">
      <c r="A1318" s="12" t="s">
        <v>453</v>
      </c>
      <c r="B1318" s="22" t="s">
        <v>312</v>
      </c>
      <c r="C1318" s="22" t="s">
        <v>494</v>
      </c>
      <c r="D1318" s="22" t="s">
        <v>94</v>
      </c>
      <c r="E1318" s="22" t="s">
        <v>2</v>
      </c>
      <c r="F1318" s="44"/>
      <c r="G1318" s="24">
        <f>SUM(G1319)</f>
        <v>343457.2</v>
      </c>
      <c r="H1318" s="24">
        <f t="shared" ref="H1318:AB1318" si="1000">SUM(H1319)</f>
        <v>0</v>
      </c>
      <c r="I1318" s="24">
        <f t="shared" si="1000"/>
        <v>0</v>
      </c>
      <c r="J1318" s="24">
        <f t="shared" si="1000"/>
        <v>343457.2</v>
      </c>
      <c r="K1318" s="24">
        <f t="shared" si="1000"/>
        <v>0</v>
      </c>
      <c r="L1318" s="24">
        <f t="shared" si="1000"/>
        <v>292759.34999999998</v>
      </c>
      <c r="M1318" s="24">
        <f t="shared" si="1000"/>
        <v>0</v>
      </c>
      <c r="N1318" s="24">
        <f t="shared" si="1000"/>
        <v>0</v>
      </c>
      <c r="O1318" s="24">
        <f t="shared" si="1000"/>
        <v>292759.34999999998</v>
      </c>
      <c r="P1318" s="24">
        <f t="shared" si="1000"/>
        <v>0</v>
      </c>
      <c r="Q1318" s="24">
        <f t="shared" si="1000"/>
        <v>343457.2</v>
      </c>
      <c r="R1318" s="24">
        <f t="shared" si="1000"/>
        <v>292759.34999999998</v>
      </c>
      <c r="S1318" s="24">
        <f t="shared" si="1000"/>
        <v>0</v>
      </c>
      <c r="T1318" s="24">
        <f t="shared" si="1000"/>
        <v>0</v>
      </c>
      <c r="U1318" s="24">
        <f t="shared" si="1000"/>
        <v>0</v>
      </c>
      <c r="V1318" s="24">
        <f t="shared" si="1000"/>
        <v>0</v>
      </c>
      <c r="W1318" s="24">
        <f t="shared" si="1000"/>
        <v>0</v>
      </c>
      <c r="X1318" s="24">
        <f t="shared" si="1000"/>
        <v>0</v>
      </c>
      <c r="Y1318" s="24">
        <f t="shared" si="1000"/>
        <v>0</v>
      </c>
      <c r="Z1318" s="24">
        <f t="shared" si="1000"/>
        <v>0</v>
      </c>
      <c r="AA1318" s="24">
        <f t="shared" si="1000"/>
        <v>0</v>
      </c>
      <c r="AB1318" s="24">
        <f t="shared" si="1000"/>
        <v>0</v>
      </c>
    </row>
    <row r="1319" spans="1:28" s="17" customFormat="1" outlineLevel="1">
      <c r="A1319" s="12" t="s">
        <v>452</v>
      </c>
      <c r="B1319" s="22" t="s">
        <v>312</v>
      </c>
      <c r="C1319" s="22" t="s">
        <v>494</v>
      </c>
      <c r="D1319" s="22" t="s">
        <v>94</v>
      </c>
      <c r="E1319" s="22" t="s">
        <v>90</v>
      </c>
      <c r="F1319" s="23"/>
      <c r="G1319" s="24">
        <f>SUM(I1319:K1319)-H1319</f>
        <v>343457.2</v>
      </c>
      <c r="H1319" s="24"/>
      <c r="I1319" s="35"/>
      <c r="J1319" s="8">
        <f>SUM(Q1319)</f>
        <v>343457.2</v>
      </c>
      <c r="K1319" s="9">
        <f>SUM(S1319+U1319+W1319+Y1319+AA1319)</f>
        <v>0</v>
      </c>
      <c r="L1319" s="28">
        <f>SUM(N1319:P1319)-M1319</f>
        <v>292759.34999999998</v>
      </c>
      <c r="M1319" s="58"/>
      <c r="N1319" s="36"/>
      <c r="O1319" s="8">
        <f>SUM(R1319)</f>
        <v>292759.34999999998</v>
      </c>
      <c r="P1319" s="9">
        <f>SUM(T1319+V1319+X1319+Z1319+AB1319)</f>
        <v>0</v>
      </c>
      <c r="Q1319" s="24">
        <v>343457.2</v>
      </c>
      <c r="R1319" s="24">
        <v>292759.34999999998</v>
      </c>
      <c r="S1319" s="24"/>
      <c r="T1319" s="24"/>
      <c r="U1319" s="24"/>
      <c r="V1319" s="24"/>
      <c r="W1319" s="24"/>
      <c r="X1319" s="24"/>
      <c r="Y1319" s="24"/>
      <c r="Z1319" s="24"/>
      <c r="AA1319" s="24"/>
      <c r="AB1319" s="24"/>
    </row>
    <row r="1320" spans="1:28" s="4" customFormat="1" ht="31.5" outlineLevel="1">
      <c r="A1320" s="12" t="s">
        <v>450</v>
      </c>
      <c r="B1320" s="22" t="s">
        <v>312</v>
      </c>
      <c r="C1320" s="22" t="s">
        <v>494</v>
      </c>
      <c r="D1320" s="22" t="s">
        <v>42</v>
      </c>
      <c r="E1320" s="22" t="s">
        <v>2</v>
      </c>
      <c r="F1320" s="44"/>
      <c r="G1320" s="24">
        <f>SUM(G1321)</f>
        <v>103774</v>
      </c>
      <c r="H1320" s="24">
        <f t="shared" ref="H1320:AB1321" si="1001">SUM(H1321)</f>
        <v>0</v>
      </c>
      <c r="I1320" s="24">
        <f t="shared" si="1001"/>
        <v>0</v>
      </c>
      <c r="J1320" s="24">
        <f t="shared" si="1001"/>
        <v>103774</v>
      </c>
      <c r="K1320" s="24">
        <f t="shared" si="1001"/>
        <v>0</v>
      </c>
      <c r="L1320" s="24">
        <f t="shared" si="1001"/>
        <v>103774</v>
      </c>
      <c r="M1320" s="24">
        <f t="shared" si="1001"/>
        <v>0</v>
      </c>
      <c r="N1320" s="24">
        <f t="shared" si="1001"/>
        <v>0</v>
      </c>
      <c r="O1320" s="24">
        <f t="shared" si="1001"/>
        <v>103774</v>
      </c>
      <c r="P1320" s="24">
        <f t="shared" si="1001"/>
        <v>0</v>
      </c>
      <c r="Q1320" s="24">
        <f t="shared" si="1001"/>
        <v>103774</v>
      </c>
      <c r="R1320" s="24">
        <f t="shared" si="1001"/>
        <v>103774</v>
      </c>
      <c r="S1320" s="24">
        <f t="shared" si="1001"/>
        <v>0</v>
      </c>
      <c r="T1320" s="24">
        <f t="shared" si="1001"/>
        <v>0</v>
      </c>
      <c r="U1320" s="24">
        <f t="shared" si="1001"/>
        <v>0</v>
      </c>
      <c r="V1320" s="24">
        <f t="shared" si="1001"/>
        <v>0</v>
      </c>
      <c r="W1320" s="24">
        <f t="shared" si="1001"/>
        <v>0</v>
      </c>
      <c r="X1320" s="24">
        <f t="shared" si="1001"/>
        <v>0</v>
      </c>
      <c r="Y1320" s="24">
        <f t="shared" si="1001"/>
        <v>0</v>
      </c>
      <c r="Z1320" s="24">
        <f t="shared" si="1001"/>
        <v>0</v>
      </c>
      <c r="AA1320" s="24">
        <f t="shared" si="1001"/>
        <v>0</v>
      </c>
      <c r="AB1320" s="24">
        <f t="shared" si="1001"/>
        <v>0</v>
      </c>
    </row>
    <row r="1321" spans="1:28" s="4" customFormat="1" ht="31.5" outlineLevel="1">
      <c r="A1321" s="12" t="s">
        <v>485</v>
      </c>
      <c r="B1321" s="22" t="s">
        <v>312</v>
      </c>
      <c r="C1321" s="22" t="s">
        <v>494</v>
      </c>
      <c r="D1321" s="22" t="s">
        <v>44</v>
      </c>
      <c r="E1321" s="22" t="s">
        <v>2</v>
      </c>
      <c r="F1321" s="44"/>
      <c r="G1321" s="24">
        <f>SUM(G1322)</f>
        <v>103774</v>
      </c>
      <c r="H1321" s="24">
        <f t="shared" si="1001"/>
        <v>0</v>
      </c>
      <c r="I1321" s="24">
        <f t="shared" si="1001"/>
        <v>0</v>
      </c>
      <c r="J1321" s="24">
        <f t="shared" si="1001"/>
        <v>103774</v>
      </c>
      <c r="K1321" s="24">
        <f t="shared" si="1001"/>
        <v>0</v>
      </c>
      <c r="L1321" s="24">
        <f t="shared" si="1001"/>
        <v>103774</v>
      </c>
      <c r="M1321" s="24">
        <f t="shared" si="1001"/>
        <v>0</v>
      </c>
      <c r="N1321" s="24">
        <f t="shared" si="1001"/>
        <v>0</v>
      </c>
      <c r="O1321" s="24">
        <f t="shared" si="1001"/>
        <v>103774</v>
      </c>
      <c r="P1321" s="24">
        <f t="shared" si="1001"/>
        <v>0</v>
      </c>
      <c r="Q1321" s="24">
        <f t="shared" si="1001"/>
        <v>103774</v>
      </c>
      <c r="R1321" s="24">
        <f t="shared" si="1001"/>
        <v>103774</v>
      </c>
      <c r="S1321" s="24">
        <f t="shared" si="1001"/>
        <v>0</v>
      </c>
      <c r="T1321" s="24">
        <f t="shared" si="1001"/>
        <v>0</v>
      </c>
      <c r="U1321" s="24">
        <f t="shared" si="1001"/>
        <v>0</v>
      </c>
      <c r="V1321" s="24">
        <f t="shared" si="1001"/>
        <v>0</v>
      </c>
      <c r="W1321" s="24">
        <f t="shared" si="1001"/>
        <v>0</v>
      </c>
      <c r="X1321" s="24">
        <f t="shared" si="1001"/>
        <v>0</v>
      </c>
      <c r="Y1321" s="24">
        <f t="shared" si="1001"/>
        <v>0</v>
      </c>
      <c r="Z1321" s="24">
        <f t="shared" si="1001"/>
        <v>0</v>
      </c>
      <c r="AA1321" s="24">
        <f t="shared" si="1001"/>
        <v>0</v>
      </c>
      <c r="AB1321" s="24">
        <f t="shared" si="1001"/>
        <v>0</v>
      </c>
    </row>
    <row r="1322" spans="1:28" s="17" customFormat="1" outlineLevel="1">
      <c r="A1322" s="12" t="s">
        <v>467</v>
      </c>
      <c r="B1322" s="22" t="s">
        <v>312</v>
      </c>
      <c r="C1322" s="22" t="s">
        <v>494</v>
      </c>
      <c r="D1322" s="22" t="s">
        <v>44</v>
      </c>
      <c r="E1322" s="22" t="s">
        <v>46</v>
      </c>
      <c r="F1322" s="23"/>
      <c r="G1322" s="24">
        <f>SUM(I1322:K1322)-H1322</f>
        <v>103774</v>
      </c>
      <c r="H1322" s="24"/>
      <c r="I1322" s="35"/>
      <c r="J1322" s="8">
        <f>SUM(Q1322)</f>
        <v>103774</v>
      </c>
      <c r="K1322" s="9">
        <f>SUM(S1322+U1322+W1322+Y1322+AA1322)</f>
        <v>0</v>
      </c>
      <c r="L1322" s="28">
        <f>SUM(N1322:P1322)-M1322</f>
        <v>103774</v>
      </c>
      <c r="M1322" s="58"/>
      <c r="N1322" s="36"/>
      <c r="O1322" s="8">
        <f>SUM(R1322)</f>
        <v>103774</v>
      </c>
      <c r="P1322" s="9">
        <f>SUM(T1322+V1322+X1322+Z1322+AB1322)</f>
        <v>0</v>
      </c>
      <c r="Q1322" s="24">
        <v>103774</v>
      </c>
      <c r="R1322" s="24">
        <v>103774</v>
      </c>
      <c r="S1322" s="24"/>
      <c r="T1322" s="24"/>
      <c r="U1322" s="24"/>
      <c r="V1322" s="24"/>
      <c r="W1322" s="24"/>
      <c r="X1322" s="24"/>
      <c r="Y1322" s="24"/>
      <c r="Z1322" s="24"/>
      <c r="AA1322" s="24"/>
      <c r="AB1322" s="24"/>
    </row>
    <row r="1323" spans="1:28" s="7" customFormat="1" ht="78.75" outlineLevel="1">
      <c r="A1323" s="14" t="s">
        <v>488</v>
      </c>
      <c r="B1323" s="79" t="s">
        <v>312</v>
      </c>
      <c r="C1323" s="79" t="s">
        <v>495</v>
      </c>
      <c r="D1323" s="79" t="s">
        <v>2</v>
      </c>
      <c r="E1323" s="79" t="s">
        <v>2</v>
      </c>
      <c r="F1323" s="48"/>
      <c r="G1323" s="49">
        <f>SUM(G1324)</f>
        <v>0</v>
      </c>
      <c r="H1323" s="49">
        <f t="shared" ref="H1323:AB1325" si="1002">SUM(H1324)</f>
        <v>654409</v>
      </c>
      <c r="I1323" s="49">
        <f t="shared" si="1002"/>
        <v>0</v>
      </c>
      <c r="J1323" s="49">
        <f t="shared" si="1002"/>
        <v>654409</v>
      </c>
      <c r="K1323" s="49">
        <f t="shared" si="1002"/>
        <v>0</v>
      </c>
      <c r="L1323" s="49">
        <f t="shared" si="1002"/>
        <v>0</v>
      </c>
      <c r="M1323" s="49">
        <f t="shared" si="1002"/>
        <v>654409</v>
      </c>
      <c r="N1323" s="49">
        <f t="shared" si="1002"/>
        <v>0</v>
      </c>
      <c r="O1323" s="49">
        <f t="shared" si="1002"/>
        <v>654409</v>
      </c>
      <c r="P1323" s="49">
        <f t="shared" si="1002"/>
        <v>0</v>
      </c>
      <c r="Q1323" s="49">
        <f t="shared" si="1002"/>
        <v>654409</v>
      </c>
      <c r="R1323" s="49">
        <f t="shared" si="1002"/>
        <v>654409</v>
      </c>
      <c r="S1323" s="49">
        <f t="shared" si="1002"/>
        <v>0</v>
      </c>
      <c r="T1323" s="49">
        <f t="shared" si="1002"/>
        <v>0</v>
      </c>
      <c r="U1323" s="49">
        <f t="shared" si="1002"/>
        <v>0</v>
      </c>
      <c r="V1323" s="49">
        <f t="shared" si="1002"/>
        <v>0</v>
      </c>
      <c r="W1323" s="49">
        <f t="shared" si="1002"/>
        <v>0</v>
      </c>
      <c r="X1323" s="49">
        <f t="shared" si="1002"/>
        <v>0</v>
      </c>
      <c r="Y1323" s="49">
        <f t="shared" si="1002"/>
        <v>0</v>
      </c>
      <c r="Z1323" s="49">
        <f t="shared" si="1002"/>
        <v>0</v>
      </c>
      <c r="AA1323" s="49">
        <f t="shared" si="1002"/>
        <v>0</v>
      </c>
      <c r="AB1323" s="49">
        <f t="shared" si="1002"/>
        <v>0</v>
      </c>
    </row>
    <row r="1324" spans="1:28" s="4" customFormat="1" outlineLevel="1">
      <c r="A1324" s="12" t="s">
        <v>418</v>
      </c>
      <c r="B1324" s="22" t="s">
        <v>312</v>
      </c>
      <c r="C1324" s="22" t="s">
        <v>495</v>
      </c>
      <c r="D1324" s="22" t="s">
        <v>139</v>
      </c>
      <c r="E1324" s="22" t="s">
        <v>2</v>
      </c>
      <c r="F1324" s="44"/>
      <c r="G1324" s="24">
        <f>SUM(G1325)</f>
        <v>0</v>
      </c>
      <c r="H1324" s="24">
        <f t="shared" si="1002"/>
        <v>654409</v>
      </c>
      <c r="I1324" s="24">
        <f t="shared" si="1002"/>
        <v>0</v>
      </c>
      <c r="J1324" s="24">
        <f t="shared" si="1002"/>
        <v>654409</v>
      </c>
      <c r="K1324" s="24">
        <f t="shared" si="1002"/>
        <v>0</v>
      </c>
      <c r="L1324" s="24">
        <f t="shared" si="1002"/>
        <v>0</v>
      </c>
      <c r="M1324" s="24">
        <f t="shared" si="1002"/>
        <v>654409</v>
      </c>
      <c r="N1324" s="24">
        <f t="shared" si="1002"/>
        <v>0</v>
      </c>
      <c r="O1324" s="24">
        <f t="shared" si="1002"/>
        <v>654409</v>
      </c>
      <c r="P1324" s="24">
        <f t="shared" si="1002"/>
        <v>0</v>
      </c>
      <c r="Q1324" s="24">
        <f t="shared" si="1002"/>
        <v>654409</v>
      </c>
      <c r="R1324" s="24">
        <f t="shared" si="1002"/>
        <v>654409</v>
      </c>
      <c r="S1324" s="24">
        <f t="shared" si="1002"/>
        <v>0</v>
      </c>
      <c r="T1324" s="24">
        <f t="shared" si="1002"/>
        <v>0</v>
      </c>
      <c r="U1324" s="24">
        <f t="shared" si="1002"/>
        <v>0</v>
      </c>
      <c r="V1324" s="24">
        <f t="shared" si="1002"/>
        <v>0</v>
      </c>
      <c r="W1324" s="24">
        <f t="shared" si="1002"/>
        <v>0</v>
      </c>
      <c r="X1324" s="24">
        <f t="shared" si="1002"/>
        <v>0</v>
      </c>
      <c r="Y1324" s="24">
        <f t="shared" si="1002"/>
        <v>0</v>
      </c>
      <c r="Z1324" s="24">
        <f t="shared" si="1002"/>
        <v>0</v>
      </c>
      <c r="AA1324" s="24">
        <f t="shared" si="1002"/>
        <v>0</v>
      </c>
      <c r="AB1324" s="24">
        <f t="shared" si="1002"/>
        <v>0</v>
      </c>
    </row>
    <row r="1325" spans="1:28" s="4" customFormat="1" ht="31.5" outlineLevel="1">
      <c r="A1325" s="12" t="s">
        <v>419</v>
      </c>
      <c r="B1325" s="22" t="s">
        <v>312</v>
      </c>
      <c r="C1325" s="22" t="s">
        <v>495</v>
      </c>
      <c r="D1325" s="22" t="s">
        <v>141</v>
      </c>
      <c r="E1325" s="22" t="s">
        <v>2</v>
      </c>
      <c r="F1325" s="44"/>
      <c r="G1325" s="24">
        <f>SUM(G1326)</f>
        <v>0</v>
      </c>
      <c r="H1325" s="24">
        <f t="shared" si="1002"/>
        <v>654409</v>
      </c>
      <c r="I1325" s="24">
        <f t="shared" si="1002"/>
        <v>0</v>
      </c>
      <c r="J1325" s="24">
        <f t="shared" si="1002"/>
        <v>654409</v>
      </c>
      <c r="K1325" s="24">
        <f t="shared" si="1002"/>
        <v>0</v>
      </c>
      <c r="L1325" s="24">
        <f t="shared" si="1002"/>
        <v>0</v>
      </c>
      <c r="M1325" s="53">
        <f t="shared" si="1002"/>
        <v>654409</v>
      </c>
      <c r="N1325" s="53">
        <f t="shared" si="1002"/>
        <v>0</v>
      </c>
      <c r="O1325" s="24">
        <f t="shared" si="1002"/>
        <v>654409</v>
      </c>
      <c r="P1325" s="24">
        <f t="shared" si="1002"/>
        <v>0</v>
      </c>
      <c r="Q1325" s="24">
        <f t="shared" si="1002"/>
        <v>654409</v>
      </c>
      <c r="R1325" s="24">
        <f t="shared" si="1002"/>
        <v>654409</v>
      </c>
      <c r="S1325" s="24">
        <f t="shared" si="1002"/>
        <v>0</v>
      </c>
      <c r="T1325" s="24">
        <f t="shared" si="1002"/>
        <v>0</v>
      </c>
      <c r="U1325" s="24">
        <f t="shared" si="1002"/>
        <v>0</v>
      </c>
      <c r="V1325" s="24">
        <f t="shared" si="1002"/>
        <v>0</v>
      </c>
      <c r="W1325" s="24">
        <f t="shared" si="1002"/>
        <v>0</v>
      </c>
      <c r="X1325" s="24">
        <f t="shared" si="1002"/>
        <v>0</v>
      </c>
      <c r="Y1325" s="24">
        <f t="shared" si="1002"/>
        <v>0</v>
      </c>
      <c r="Z1325" s="24">
        <f t="shared" si="1002"/>
        <v>0</v>
      </c>
      <c r="AA1325" s="24">
        <f t="shared" si="1002"/>
        <v>0</v>
      </c>
      <c r="AB1325" s="24">
        <f t="shared" si="1002"/>
        <v>0</v>
      </c>
    </row>
    <row r="1326" spans="1:28" s="17" customFormat="1" ht="47.25" outlineLevel="1">
      <c r="A1326" s="12" t="s">
        <v>420</v>
      </c>
      <c r="B1326" s="22" t="s">
        <v>312</v>
      </c>
      <c r="C1326" s="22" t="s">
        <v>495</v>
      </c>
      <c r="D1326" s="22" t="s">
        <v>141</v>
      </c>
      <c r="E1326" s="22" t="s">
        <v>143</v>
      </c>
      <c r="F1326" s="23"/>
      <c r="G1326" s="24">
        <f>SUM(I1326:K1326)-H1326</f>
        <v>0</v>
      </c>
      <c r="H1326" s="24">
        <v>654409</v>
      </c>
      <c r="I1326" s="35"/>
      <c r="J1326" s="8">
        <f>SUM(Q1326)</f>
        <v>654409</v>
      </c>
      <c r="K1326" s="9">
        <f>SUM(S1326+U1326+W1326+Y1326+AA1326)</f>
        <v>0</v>
      </c>
      <c r="L1326" s="28">
        <f>SUM(N1326:P1326)-M1326</f>
        <v>0</v>
      </c>
      <c r="M1326" s="28">
        <v>654409</v>
      </c>
      <c r="N1326" s="28"/>
      <c r="O1326" s="8">
        <f>SUM(R1326)</f>
        <v>654409</v>
      </c>
      <c r="P1326" s="9">
        <f>SUM(T1326+V1326+X1326+Z1326+AB1326)</f>
        <v>0</v>
      </c>
      <c r="Q1326" s="24">
        <v>654409</v>
      </c>
      <c r="R1326" s="24">
        <v>654409</v>
      </c>
      <c r="S1326" s="24"/>
      <c r="T1326" s="24"/>
      <c r="U1326" s="24"/>
      <c r="V1326" s="24"/>
      <c r="W1326" s="24"/>
      <c r="X1326" s="24"/>
      <c r="Y1326" s="24"/>
      <c r="Z1326" s="24"/>
      <c r="AA1326" s="24"/>
      <c r="AB1326" s="24"/>
    </row>
    <row r="1327" spans="1:28" s="7" customFormat="1" ht="94.5" outlineLevel="2">
      <c r="A1327" s="6" t="s">
        <v>313</v>
      </c>
      <c r="B1327" s="48" t="s">
        <v>312</v>
      </c>
      <c r="C1327" s="48" t="s">
        <v>314</v>
      </c>
      <c r="D1327" s="48" t="s">
        <v>2</v>
      </c>
      <c r="E1327" s="48" t="s">
        <v>2</v>
      </c>
      <c r="F1327" s="48"/>
      <c r="G1327" s="49">
        <f t="shared" ref="G1327:I1329" si="1003">SUM(G1328)</f>
        <v>16931.900000000001</v>
      </c>
      <c r="H1327" s="49">
        <f t="shared" si="1003"/>
        <v>0</v>
      </c>
      <c r="I1327" s="50">
        <f t="shared" si="1003"/>
        <v>16931.900000000001</v>
      </c>
      <c r="J1327" s="50">
        <f t="shared" ref="J1327:AB1329" si="1004">SUM(J1328)</f>
        <v>0</v>
      </c>
      <c r="K1327" s="50">
        <f t="shared" si="1004"/>
        <v>0</v>
      </c>
      <c r="L1327" s="50">
        <f t="shared" si="1004"/>
        <v>16931.900000000001</v>
      </c>
      <c r="M1327" s="50">
        <f t="shared" si="1004"/>
        <v>0</v>
      </c>
      <c r="N1327" s="50">
        <f t="shared" si="1004"/>
        <v>16931.900000000001</v>
      </c>
      <c r="O1327" s="51">
        <f t="shared" si="1004"/>
        <v>0</v>
      </c>
      <c r="P1327" s="51">
        <f t="shared" si="1004"/>
        <v>0</v>
      </c>
      <c r="Q1327" s="51">
        <f t="shared" si="1004"/>
        <v>0</v>
      </c>
      <c r="R1327" s="51">
        <f t="shared" si="1004"/>
        <v>0</v>
      </c>
      <c r="S1327" s="51">
        <f t="shared" si="1004"/>
        <v>0</v>
      </c>
      <c r="T1327" s="51">
        <f t="shared" si="1004"/>
        <v>0</v>
      </c>
      <c r="U1327" s="51">
        <f t="shared" si="1004"/>
        <v>0</v>
      </c>
      <c r="V1327" s="51">
        <f t="shared" si="1004"/>
        <v>0</v>
      </c>
      <c r="W1327" s="51">
        <f t="shared" si="1004"/>
        <v>0</v>
      </c>
      <c r="X1327" s="51">
        <f t="shared" si="1004"/>
        <v>0</v>
      </c>
      <c r="Y1327" s="51">
        <f t="shared" si="1004"/>
        <v>0</v>
      </c>
      <c r="Z1327" s="51">
        <f t="shared" si="1004"/>
        <v>0</v>
      </c>
      <c r="AA1327" s="51">
        <f t="shared" si="1004"/>
        <v>0</v>
      </c>
      <c r="AB1327" s="51">
        <f t="shared" si="1004"/>
        <v>0</v>
      </c>
    </row>
    <row r="1328" spans="1:28" ht="47.25" outlineLevel="3">
      <c r="A1328" s="2" t="s">
        <v>25</v>
      </c>
      <c r="B1328" s="23" t="s">
        <v>312</v>
      </c>
      <c r="C1328" s="23" t="s">
        <v>314</v>
      </c>
      <c r="D1328" s="23" t="s">
        <v>26</v>
      </c>
      <c r="E1328" s="23" t="s">
        <v>2</v>
      </c>
      <c r="F1328" s="23"/>
      <c r="G1328" s="24">
        <f t="shared" si="1003"/>
        <v>16931.900000000001</v>
      </c>
      <c r="H1328" s="24">
        <f t="shared" si="1003"/>
        <v>0</v>
      </c>
      <c r="I1328" s="35">
        <f t="shared" si="1003"/>
        <v>16931.900000000001</v>
      </c>
      <c r="J1328" s="35">
        <f t="shared" si="1004"/>
        <v>0</v>
      </c>
      <c r="K1328" s="35">
        <f t="shared" si="1004"/>
        <v>0</v>
      </c>
      <c r="L1328" s="35">
        <f t="shared" si="1004"/>
        <v>16931.900000000001</v>
      </c>
      <c r="M1328" s="35">
        <f t="shared" si="1004"/>
        <v>0</v>
      </c>
      <c r="N1328" s="35">
        <f t="shared" si="1004"/>
        <v>16931.900000000001</v>
      </c>
      <c r="O1328" s="28">
        <f t="shared" si="1004"/>
        <v>0</v>
      </c>
      <c r="P1328" s="28">
        <f t="shared" si="1004"/>
        <v>0</v>
      </c>
      <c r="Q1328" s="28">
        <f t="shared" si="1004"/>
        <v>0</v>
      </c>
      <c r="R1328" s="28">
        <f t="shared" si="1004"/>
        <v>0</v>
      </c>
      <c r="S1328" s="28">
        <f t="shared" si="1004"/>
        <v>0</v>
      </c>
      <c r="T1328" s="28">
        <f t="shared" si="1004"/>
        <v>0</v>
      </c>
      <c r="U1328" s="28">
        <f t="shared" si="1004"/>
        <v>0</v>
      </c>
      <c r="V1328" s="28">
        <f t="shared" si="1004"/>
        <v>0</v>
      </c>
      <c r="W1328" s="28">
        <f t="shared" si="1004"/>
        <v>0</v>
      </c>
      <c r="X1328" s="28">
        <f t="shared" si="1004"/>
        <v>0</v>
      </c>
      <c r="Y1328" s="28">
        <f t="shared" si="1004"/>
        <v>0</v>
      </c>
      <c r="Z1328" s="28">
        <f t="shared" si="1004"/>
        <v>0</v>
      </c>
      <c r="AA1328" s="28">
        <f t="shared" si="1004"/>
        <v>0</v>
      </c>
      <c r="AB1328" s="28">
        <f t="shared" si="1004"/>
        <v>0</v>
      </c>
    </row>
    <row r="1329" spans="1:28" ht="31.5" outlineLevel="4">
      <c r="A1329" s="2" t="s">
        <v>27</v>
      </c>
      <c r="B1329" s="23" t="s">
        <v>312</v>
      </c>
      <c r="C1329" s="23" t="s">
        <v>314</v>
      </c>
      <c r="D1329" s="23" t="s">
        <v>28</v>
      </c>
      <c r="E1329" s="23" t="s">
        <v>2</v>
      </c>
      <c r="F1329" s="23"/>
      <c r="G1329" s="24">
        <f t="shared" si="1003"/>
        <v>16931.900000000001</v>
      </c>
      <c r="H1329" s="24">
        <f t="shared" si="1003"/>
        <v>0</v>
      </c>
      <c r="I1329" s="35">
        <f t="shared" si="1003"/>
        <v>16931.900000000001</v>
      </c>
      <c r="J1329" s="35">
        <f t="shared" si="1004"/>
        <v>0</v>
      </c>
      <c r="K1329" s="35">
        <f t="shared" si="1004"/>
        <v>0</v>
      </c>
      <c r="L1329" s="35">
        <f t="shared" si="1004"/>
        <v>16931.900000000001</v>
      </c>
      <c r="M1329" s="35">
        <f t="shared" si="1004"/>
        <v>0</v>
      </c>
      <c r="N1329" s="35">
        <f t="shared" si="1004"/>
        <v>16931.900000000001</v>
      </c>
      <c r="O1329" s="28">
        <f t="shared" si="1004"/>
        <v>0</v>
      </c>
      <c r="P1329" s="28">
        <f t="shared" si="1004"/>
        <v>0</v>
      </c>
      <c r="Q1329" s="28">
        <f t="shared" si="1004"/>
        <v>0</v>
      </c>
      <c r="R1329" s="28">
        <f t="shared" si="1004"/>
        <v>0</v>
      </c>
      <c r="S1329" s="28">
        <f t="shared" si="1004"/>
        <v>0</v>
      </c>
      <c r="T1329" s="28">
        <f t="shared" si="1004"/>
        <v>0</v>
      </c>
      <c r="U1329" s="28">
        <f t="shared" si="1004"/>
        <v>0</v>
      </c>
      <c r="V1329" s="28">
        <f t="shared" si="1004"/>
        <v>0</v>
      </c>
      <c r="W1329" s="28">
        <f t="shared" si="1004"/>
        <v>0</v>
      </c>
      <c r="X1329" s="28">
        <f t="shared" si="1004"/>
        <v>0</v>
      </c>
      <c r="Y1329" s="28">
        <f t="shared" si="1004"/>
        <v>0</v>
      </c>
      <c r="Z1329" s="28">
        <f t="shared" si="1004"/>
        <v>0</v>
      </c>
      <c r="AA1329" s="28">
        <f t="shared" si="1004"/>
        <v>0</v>
      </c>
      <c r="AB1329" s="28">
        <f t="shared" si="1004"/>
        <v>0</v>
      </c>
    </row>
    <row r="1330" spans="1:28" ht="31.5" outlineLevel="5">
      <c r="A1330" s="2" t="s">
        <v>55</v>
      </c>
      <c r="B1330" s="23" t="s">
        <v>312</v>
      </c>
      <c r="C1330" s="23" t="s">
        <v>314</v>
      </c>
      <c r="D1330" s="23" t="s">
        <v>28</v>
      </c>
      <c r="E1330" s="23" t="s">
        <v>56</v>
      </c>
      <c r="F1330" s="23" t="s">
        <v>905</v>
      </c>
      <c r="G1330" s="24">
        <f>SUM(I1330:K1330)-H1330</f>
        <v>16931.900000000001</v>
      </c>
      <c r="H1330" s="24"/>
      <c r="I1330" s="35">
        <v>16931.900000000001</v>
      </c>
      <c r="J1330" s="8">
        <f>SUM(Q1330)</f>
        <v>0</v>
      </c>
      <c r="K1330" s="9">
        <f>SUM(S1330+U1330+W1330+Y1330+AA1330)</f>
        <v>0</v>
      </c>
      <c r="L1330" s="28">
        <f>SUM(N1330:P1330)-M1330</f>
        <v>16931.900000000001</v>
      </c>
      <c r="M1330" s="37"/>
      <c r="N1330" s="35">
        <v>16931.900000000001</v>
      </c>
      <c r="O1330" s="8">
        <f>SUM(R1330)</f>
        <v>0</v>
      </c>
      <c r="P1330" s="9">
        <f>SUM(T1330+V1330+X1330+Z1330+AB1330)</f>
        <v>0</v>
      </c>
      <c r="Q1330" s="9"/>
      <c r="R1330" s="9"/>
      <c r="S1330" s="9"/>
      <c r="T1330" s="9"/>
      <c r="U1330" s="9"/>
      <c r="V1330" s="9"/>
      <c r="W1330" s="9"/>
      <c r="X1330" s="9"/>
      <c r="Y1330" s="9"/>
      <c r="Z1330" s="9"/>
      <c r="AA1330" s="9"/>
      <c r="AB1330" s="9"/>
    </row>
    <row r="1331" spans="1:28" s="225" customFormat="1" outlineLevel="5">
      <c r="A1331" s="217" t="s">
        <v>804</v>
      </c>
      <c r="B1331" s="91"/>
      <c r="C1331" s="91"/>
      <c r="D1331" s="91"/>
      <c r="E1331" s="91"/>
      <c r="F1331" s="91"/>
      <c r="G1331" s="219">
        <f t="shared" ref="G1331:G1333" si="1005">SUM(I1331:K1331)-H1331</f>
        <v>15735.53</v>
      </c>
      <c r="H1331" s="219"/>
      <c r="I1331" s="220">
        <v>15735.53</v>
      </c>
      <c r="J1331" s="221">
        <f t="shared" ref="J1331:J1333" si="1006">SUM(Q1331)</f>
        <v>0</v>
      </c>
      <c r="K1331" s="222">
        <f t="shared" ref="K1331:K1333" si="1007">SUM(S1331+U1331+W1331+Y1331+AA1331)</f>
        <v>0</v>
      </c>
      <c r="L1331" s="77">
        <f t="shared" ref="L1331:L1333" si="1008">SUM(N1331:P1331)-M1331</f>
        <v>15735.53</v>
      </c>
      <c r="M1331" s="224"/>
      <c r="N1331" s="220">
        <v>15735.53</v>
      </c>
      <c r="O1331" s="221">
        <f t="shared" ref="O1331:O1333" si="1009">SUM(R1331)</f>
        <v>0</v>
      </c>
      <c r="P1331" s="222">
        <f t="shared" ref="P1331:P1333" si="1010">SUM(T1331+V1331+X1331+Z1331+AB1331)</f>
        <v>0</v>
      </c>
      <c r="Q1331" s="222"/>
      <c r="R1331" s="222"/>
      <c r="S1331" s="222"/>
      <c r="T1331" s="222"/>
      <c r="U1331" s="222"/>
      <c r="V1331" s="222"/>
      <c r="W1331" s="222"/>
      <c r="X1331" s="222"/>
      <c r="Y1331" s="222"/>
      <c r="Z1331" s="222"/>
      <c r="AA1331" s="222"/>
      <c r="AB1331" s="222"/>
    </row>
    <row r="1332" spans="1:28" s="225" customFormat="1" outlineLevel="5">
      <c r="A1332" s="217" t="s">
        <v>805</v>
      </c>
      <c r="B1332" s="91"/>
      <c r="C1332" s="91"/>
      <c r="D1332" s="91"/>
      <c r="E1332" s="91"/>
      <c r="F1332" s="91"/>
      <c r="G1332" s="219">
        <f t="shared" si="1005"/>
        <v>1184.4000000000001</v>
      </c>
      <c r="H1332" s="219"/>
      <c r="I1332" s="220">
        <v>1184.4000000000001</v>
      </c>
      <c r="J1332" s="221">
        <f t="shared" si="1006"/>
        <v>0</v>
      </c>
      <c r="K1332" s="222">
        <f t="shared" si="1007"/>
        <v>0</v>
      </c>
      <c r="L1332" s="77">
        <f t="shared" si="1008"/>
        <v>1184.4000000000001</v>
      </c>
      <c r="M1332" s="224"/>
      <c r="N1332" s="220">
        <v>1184.4000000000001</v>
      </c>
      <c r="O1332" s="221">
        <f t="shared" si="1009"/>
        <v>0</v>
      </c>
      <c r="P1332" s="222">
        <f t="shared" si="1010"/>
        <v>0</v>
      </c>
      <c r="Q1332" s="222"/>
      <c r="R1332" s="222"/>
      <c r="S1332" s="222"/>
      <c r="T1332" s="222"/>
      <c r="U1332" s="222"/>
      <c r="V1332" s="222"/>
      <c r="W1332" s="222"/>
      <c r="X1332" s="222"/>
      <c r="Y1332" s="222"/>
      <c r="Z1332" s="222"/>
      <c r="AA1332" s="222"/>
      <c r="AB1332" s="222"/>
    </row>
    <row r="1333" spans="1:28" s="225" customFormat="1" outlineLevel="5">
      <c r="A1333" s="324" t="s">
        <v>806</v>
      </c>
      <c r="B1333" s="326"/>
      <c r="C1333" s="326"/>
      <c r="D1333" s="326"/>
      <c r="E1333" s="326"/>
      <c r="F1333" s="326"/>
      <c r="G1333" s="327">
        <f t="shared" si="1005"/>
        <v>11.97</v>
      </c>
      <c r="H1333" s="327"/>
      <c r="I1333" s="231">
        <v>11.97</v>
      </c>
      <c r="J1333" s="232">
        <f t="shared" si="1006"/>
        <v>0</v>
      </c>
      <c r="K1333" s="233">
        <f t="shared" si="1007"/>
        <v>0</v>
      </c>
      <c r="L1333" s="328">
        <f t="shared" si="1008"/>
        <v>11.97</v>
      </c>
      <c r="M1333" s="235"/>
      <c r="N1333" s="231">
        <v>11.97</v>
      </c>
      <c r="O1333" s="232">
        <f t="shared" si="1009"/>
        <v>0</v>
      </c>
      <c r="P1333" s="233">
        <f t="shared" si="1010"/>
        <v>0</v>
      </c>
      <c r="Q1333" s="233"/>
      <c r="R1333" s="233"/>
      <c r="S1333" s="233"/>
      <c r="T1333" s="233"/>
      <c r="U1333" s="233"/>
      <c r="V1333" s="222"/>
      <c r="W1333" s="222"/>
      <c r="X1333" s="222"/>
      <c r="Y1333" s="222"/>
      <c r="Z1333" s="222"/>
      <c r="AA1333" s="222"/>
      <c r="AB1333" s="222"/>
    </row>
    <row r="1334" spans="1:28" s="7" customFormat="1" ht="47.25" outlineLevel="5">
      <c r="A1334" s="14" t="s">
        <v>1013</v>
      </c>
      <c r="B1334" s="48" t="s">
        <v>312</v>
      </c>
      <c r="C1334" s="48" t="s">
        <v>1012</v>
      </c>
      <c r="D1334" s="48" t="s">
        <v>2</v>
      </c>
      <c r="E1334" s="48" t="s">
        <v>2</v>
      </c>
      <c r="F1334" s="65"/>
      <c r="G1334" s="51">
        <f>SUM(G1335)</f>
        <v>56874</v>
      </c>
      <c r="H1334" s="51">
        <f t="shared" ref="H1334:AB1336" si="1011">SUM(H1335)</f>
        <v>0</v>
      </c>
      <c r="I1334" s="51">
        <f t="shared" si="1011"/>
        <v>56874</v>
      </c>
      <c r="J1334" s="51">
        <f t="shared" si="1011"/>
        <v>0</v>
      </c>
      <c r="K1334" s="51">
        <f t="shared" si="1011"/>
        <v>0</v>
      </c>
      <c r="L1334" s="51">
        <f t="shared" si="1011"/>
        <v>56874</v>
      </c>
      <c r="M1334" s="51">
        <f t="shared" si="1011"/>
        <v>0</v>
      </c>
      <c r="N1334" s="51">
        <f t="shared" si="1011"/>
        <v>56874</v>
      </c>
      <c r="O1334" s="51">
        <f t="shared" si="1011"/>
        <v>0</v>
      </c>
      <c r="P1334" s="51">
        <f t="shared" si="1011"/>
        <v>0</v>
      </c>
      <c r="Q1334" s="51">
        <f t="shared" si="1011"/>
        <v>0</v>
      </c>
      <c r="R1334" s="51">
        <f t="shared" si="1011"/>
        <v>0</v>
      </c>
      <c r="S1334" s="51">
        <f t="shared" si="1011"/>
        <v>0</v>
      </c>
      <c r="T1334" s="51">
        <f t="shared" si="1011"/>
        <v>0</v>
      </c>
      <c r="U1334" s="51">
        <f t="shared" si="1011"/>
        <v>0</v>
      </c>
      <c r="V1334" s="51">
        <f t="shared" si="1011"/>
        <v>0</v>
      </c>
      <c r="W1334" s="51">
        <f t="shared" si="1011"/>
        <v>0</v>
      </c>
      <c r="X1334" s="51">
        <f t="shared" si="1011"/>
        <v>0</v>
      </c>
      <c r="Y1334" s="51">
        <f t="shared" si="1011"/>
        <v>0</v>
      </c>
      <c r="Z1334" s="51">
        <f t="shared" si="1011"/>
        <v>0</v>
      </c>
      <c r="AA1334" s="51">
        <f t="shared" si="1011"/>
        <v>0</v>
      </c>
      <c r="AB1334" s="51">
        <f t="shared" si="1011"/>
        <v>0</v>
      </c>
    </row>
    <row r="1335" spans="1:28" s="225" customFormat="1" ht="31.5" outlineLevel="5">
      <c r="A1335" s="12" t="s">
        <v>298</v>
      </c>
      <c r="B1335" s="23" t="s">
        <v>312</v>
      </c>
      <c r="C1335" s="23" t="s">
        <v>1012</v>
      </c>
      <c r="D1335" s="23">
        <v>300</v>
      </c>
      <c r="E1335" s="23" t="s">
        <v>2</v>
      </c>
      <c r="F1335" s="241"/>
      <c r="G1335" s="77">
        <f>SUM(G1336)</f>
        <v>56874</v>
      </c>
      <c r="H1335" s="77">
        <f t="shared" si="1011"/>
        <v>0</v>
      </c>
      <c r="I1335" s="77">
        <f t="shared" si="1011"/>
        <v>56874</v>
      </c>
      <c r="J1335" s="77">
        <f t="shared" si="1011"/>
        <v>0</v>
      </c>
      <c r="K1335" s="77">
        <f t="shared" si="1011"/>
        <v>0</v>
      </c>
      <c r="L1335" s="77">
        <f t="shared" si="1011"/>
        <v>56874</v>
      </c>
      <c r="M1335" s="77">
        <f t="shared" si="1011"/>
        <v>0</v>
      </c>
      <c r="N1335" s="77">
        <f t="shared" si="1011"/>
        <v>56874</v>
      </c>
      <c r="O1335" s="77">
        <f t="shared" si="1011"/>
        <v>0</v>
      </c>
      <c r="P1335" s="77">
        <f t="shared" si="1011"/>
        <v>0</v>
      </c>
      <c r="Q1335" s="77">
        <f t="shared" si="1011"/>
        <v>0</v>
      </c>
      <c r="R1335" s="77">
        <f t="shared" si="1011"/>
        <v>0</v>
      </c>
      <c r="S1335" s="77">
        <f t="shared" si="1011"/>
        <v>0</v>
      </c>
      <c r="T1335" s="77">
        <f t="shared" si="1011"/>
        <v>0</v>
      </c>
      <c r="U1335" s="77">
        <f t="shared" si="1011"/>
        <v>0</v>
      </c>
      <c r="V1335" s="77">
        <f t="shared" si="1011"/>
        <v>0</v>
      </c>
      <c r="W1335" s="77">
        <f t="shared" si="1011"/>
        <v>0</v>
      </c>
      <c r="X1335" s="77">
        <f t="shared" si="1011"/>
        <v>0</v>
      </c>
      <c r="Y1335" s="77">
        <f t="shared" si="1011"/>
        <v>0</v>
      </c>
      <c r="Z1335" s="77">
        <f t="shared" si="1011"/>
        <v>0</v>
      </c>
      <c r="AA1335" s="77">
        <f t="shared" si="1011"/>
        <v>0</v>
      </c>
      <c r="AB1335" s="77">
        <f t="shared" si="1011"/>
        <v>0</v>
      </c>
    </row>
    <row r="1336" spans="1:28" s="225" customFormat="1" outlineLevel="5">
      <c r="A1336" s="12" t="s">
        <v>1014</v>
      </c>
      <c r="B1336" s="23" t="s">
        <v>312</v>
      </c>
      <c r="C1336" s="23" t="s">
        <v>1012</v>
      </c>
      <c r="D1336" s="23">
        <v>350</v>
      </c>
      <c r="E1336" s="23" t="s">
        <v>2</v>
      </c>
      <c r="F1336" s="241"/>
      <c r="G1336" s="77">
        <f>SUM(G1337)</f>
        <v>56874</v>
      </c>
      <c r="H1336" s="77">
        <f t="shared" si="1011"/>
        <v>0</v>
      </c>
      <c r="I1336" s="77">
        <f t="shared" si="1011"/>
        <v>56874</v>
      </c>
      <c r="J1336" s="77">
        <f t="shared" si="1011"/>
        <v>0</v>
      </c>
      <c r="K1336" s="77">
        <f t="shared" si="1011"/>
        <v>0</v>
      </c>
      <c r="L1336" s="77">
        <f t="shared" si="1011"/>
        <v>56874</v>
      </c>
      <c r="M1336" s="77">
        <f t="shared" si="1011"/>
        <v>0</v>
      </c>
      <c r="N1336" s="77">
        <f t="shared" si="1011"/>
        <v>56874</v>
      </c>
      <c r="O1336" s="77">
        <f t="shared" si="1011"/>
        <v>0</v>
      </c>
      <c r="P1336" s="77">
        <f t="shared" si="1011"/>
        <v>0</v>
      </c>
      <c r="Q1336" s="77">
        <f t="shared" si="1011"/>
        <v>0</v>
      </c>
      <c r="R1336" s="77">
        <f t="shared" si="1011"/>
        <v>0</v>
      </c>
      <c r="S1336" s="77">
        <f t="shared" si="1011"/>
        <v>0</v>
      </c>
      <c r="T1336" s="77">
        <f t="shared" si="1011"/>
        <v>0</v>
      </c>
      <c r="U1336" s="77">
        <f t="shared" si="1011"/>
        <v>0</v>
      </c>
      <c r="V1336" s="77">
        <f t="shared" si="1011"/>
        <v>0</v>
      </c>
      <c r="W1336" s="77">
        <f t="shared" si="1011"/>
        <v>0</v>
      </c>
      <c r="X1336" s="77">
        <f t="shared" si="1011"/>
        <v>0</v>
      </c>
      <c r="Y1336" s="77">
        <f t="shared" si="1011"/>
        <v>0</v>
      </c>
      <c r="Z1336" s="77">
        <f t="shared" si="1011"/>
        <v>0</v>
      </c>
      <c r="AA1336" s="77">
        <f t="shared" si="1011"/>
        <v>0</v>
      </c>
      <c r="AB1336" s="77">
        <f t="shared" si="1011"/>
        <v>0</v>
      </c>
    </row>
    <row r="1337" spans="1:28" s="225" customFormat="1" ht="31.5" outlineLevel="5">
      <c r="A1337" s="12" t="s">
        <v>302</v>
      </c>
      <c r="B1337" s="23" t="s">
        <v>312</v>
      </c>
      <c r="C1337" s="23" t="s">
        <v>1012</v>
      </c>
      <c r="D1337" s="23">
        <v>350</v>
      </c>
      <c r="E1337" s="23">
        <v>296</v>
      </c>
      <c r="F1337" s="241" t="s">
        <v>1015</v>
      </c>
      <c r="G1337" s="24">
        <f>SUM(I1337:K1337)-H1337</f>
        <v>56874</v>
      </c>
      <c r="H1337" s="24"/>
      <c r="I1337" s="35">
        <v>56874</v>
      </c>
      <c r="J1337" s="8">
        <f>SUM(Q1337)</f>
        <v>0</v>
      </c>
      <c r="K1337" s="9">
        <f>SUM(S1337+U1337+W1337+Y1337+AA1337)</f>
        <v>0</v>
      </c>
      <c r="L1337" s="28">
        <f>SUM(N1337:P1337)-M1337</f>
        <v>56874</v>
      </c>
      <c r="M1337" s="37"/>
      <c r="N1337" s="35">
        <v>56874</v>
      </c>
      <c r="O1337" s="8">
        <f>SUM(R1337)</f>
        <v>0</v>
      </c>
      <c r="P1337" s="9">
        <f>SUM(T1337+V1337+X1337+Z1337+AB1337)</f>
        <v>0</v>
      </c>
      <c r="Q1337" s="222"/>
      <c r="R1337" s="222"/>
      <c r="S1337" s="222"/>
      <c r="T1337" s="222"/>
      <c r="U1337" s="222"/>
      <c r="V1337" s="222"/>
      <c r="W1337" s="222"/>
      <c r="X1337" s="222"/>
      <c r="Y1337" s="222"/>
      <c r="Z1337" s="222"/>
      <c r="AA1337" s="222"/>
      <c r="AB1337" s="222"/>
    </row>
    <row r="1338" spans="1:28" s="225" customFormat="1" outlineLevel="5">
      <c r="A1338" s="217" t="s">
        <v>804</v>
      </c>
      <c r="B1338" s="241"/>
      <c r="C1338" s="241"/>
      <c r="D1338" s="241"/>
      <c r="E1338" s="241"/>
      <c r="F1338" s="241"/>
      <c r="G1338" s="219">
        <f t="shared" ref="G1338:G1340" si="1012">SUM(I1338:K1338)-H1338</f>
        <v>50000</v>
      </c>
      <c r="H1338" s="219"/>
      <c r="I1338" s="220">
        <v>50000</v>
      </c>
      <c r="J1338" s="221">
        <f t="shared" ref="J1338:J1340" si="1013">SUM(Q1338)</f>
        <v>0</v>
      </c>
      <c r="K1338" s="222">
        <f t="shared" ref="K1338:K1340" si="1014">SUM(S1338+U1338+W1338+Y1338+AA1338)</f>
        <v>0</v>
      </c>
      <c r="L1338" s="77">
        <f t="shared" ref="L1338:L1340" si="1015">SUM(N1338:P1338)-M1338</f>
        <v>50000</v>
      </c>
      <c r="M1338" s="224"/>
      <c r="N1338" s="220">
        <v>50000</v>
      </c>
      <c r="O1338" s="221">
        <f t="shared" ref="O1338:O1340" si="1016">SUM(R1338)</f>
        <v>0</v>
      </c>
      <c r="P1338" s="222">
        <f t="shared" ref="P1338:P1340" si="1017">SUM(T1338+V1338+X1338+Z1338+AB1338)</f>
        <v>0</v>
      </c>
      <c r="Q1338" s="222"/>
      <c r="R1338" s="222"/>
      <c r="S1338" s="222"/>
      <c r="T1338" s="222"/>
      <c r="U1338" s="222"/>
      <c r="V1338" s="222"/>
      <c r="W1338" s="222"/>
      <c r="X1338" s="222"/>
      <c r="Y1338" s="222"/>
      <c r="Z1338" s="222"/>
      <c r="AA1338" s="222"/>
      <c r="AB1338" s="222"/>
    </row>
    <row r="1339" spans="1:28" s="225" customFormat="1" outlineLevel="5">
      <c r="A1339" s="217" t="s">
        <v>805</v>
      </c>
      <c r="B1339" s="241"/>
      <c r="C1339" s="241"/>
      <c r="D1339" s="241"/>
      <c r="E1339" s="241"/>
      <c r="F1339" s="241"/>
      <c r="G1339" s="327">
        <f t="shared" si="1012"/>
        <v>3763.44</v>
      </c>
      <c r="H1339" s="327"/>
      <c r="I1339" s="231">
        <v>3763.44</v>
      </c>
      <c r="J1339" s="232">
        <f t="shared" si="1013"/>
        <v>0</v>
      </c>
      <c r="K1339" s="233">
        <f t="shared" si="1014"/>
        <v>0</v>
      </c>
      <c r="L1339" s="328">
        <f t="shared" si="1015"/>
        <v>3763.44</v>
      </c>
      <c r="M1339" s="235"/>
      <c r="N1339" s="231">
        <v>3763.44</v>
      </c>
      <c r="O1339" s="232">
        <f t="shared" si="1016"/>
        <v>0</v>
      </c>
      <c r="P1339" s="233">
        <f t="shared" si="1017"/>
        <v>0</v>
      </c>
      <c r="Q1339" s="233"/>
      <c r="R1339" s="233"/>
      <c r="S1339" s="233"/>
      <c r="T1339" s="233"/>
      <c r="U1339" s="222"/>
      <c r="V1339" s="222"/>
      <c r="W1339" s="222"/>
      <c r="X1339" s="222"/>
      <c r="Y1339" s="222"/>
      <c r="Z1339" s="222"/>
      <c r="AA1339" s="222"/>
      <c r="AB1339" s="222"/>
    </row>
    <row r="1340" spans="1:28" s="225" customFormat="1" outlineLevel="5">
      <c r="A1340" s="217" t="s">
        <v>806</v>
      </c>
      <c r="B1340" s="241"/>
      <c r="C1340" s="241"/>
      <c r="D1340" s="241"/>
      <c r="E1340" s="241"/>
      <c r="F1340" s="241"/>
      <c r="G1340" s="77">
        <f t="shared" si="1012"/>
        <v>3110.56</v>
      </c>
      <c r="H1340" s="77"/>
      <c r="I1340" s="77">
        <v>3110.56</v>
      </c>
      <c r="J1340" s="221">
        <f t="shared" si="1013"/>
        <v>0</v>
      </c>
      <c r="K1340" s="222">
        <f t="shared" si="1014"/>
        <v>0</v>
      </c>
      <c r="L1340" s="77">
        <f t="shared" si="1015"/>
        <v>3110.56</v>
      </c>
      <c r="M1340" s="224"/>
      <c r="N1340" s="77">
        <v>3110.56</v>
      </c>
      <c r="O1340" s="221">
        <f t="shared" si="1016"/>
        <v>0</v>
      </c>
      <c r="P1340" s="222">
        <f t="shared" si="1017"/>
        <v>0</v>
      </c>
      <c r="Q1340" s="222"/>
      <c r="R1340" s="222"/>
      <c r="S1340" s="222"/>
      <c r="T1340" s="222"/>
      <c r="U1340" s="222"/>
      <c r="V1340" s="222"/>
      <c r="W1340" s="222"/>
      <c r="X1340" s="222"/>
      <c r="Y1340" s="222"/>
      <c r="Z1340" s="222"/>
      <c r="AA1340" s="222"/>
      <c r="AB1340" s="222"/>
    </row>
    <row r="1341" spans="1:28" s="7" customFormat="1" ht="47.25" outlineLevel="2">
      <c r="A1341" s="314" t="s">
        <v>315</v>
      </c>
      <c r="B1341" s="100" t="s">
        <v>312</v>
      </c>
      <c r="C1341" s="100" t="s">
        <v>316</v>
      </c>
      <c r="D1341" s="100" t="s">
        <v>2</v>
      </c>
      <c r="E1341" s="100" t="s">
        <v>2</v>
      </c>
      <c r="F1341" s="100"/>
      <c r="G1341" s="71">
        <f t="shared" ref="G1341:I1343" si="1018">SUM(G1342)</f>
        <v>0</v>
      </c>
      <c r="H1341" s="71">
        <f t="shared" si="1018"/>
        <v>6239665</v>
      </c>
      <c r="I1341" s="72">
        <f t="shared" si="1018"/>
        <v>6239665</v>
      </c>
      <c r="J1341" s="72">
        <f t="shared" ref="J1341:AB1343" si="1019">SUM(J1342)</f>
        <v>0</v>
      </c>
      <c r="K1341" s="72">
        <f t="shared" si="1019"/>
        <v>0</v>
      </c>
      <c r="L1341" s="72">
        <f t="shared" si="1019"/>
        <v>0</v>
      </c>
      <c r="M1341" s="72">
        <f t="shared" si="1019"/>
        <v>6185396.7199999997</v>
      </c>
      <c r="N1341" s="72">
        <f t="shared" si="1019"/>
        <v>6185396.7199999997</v>
      </c>
      <c r="O1341" s="96">
        <f t="shared" si="1019"/>
        <v>0</v>
      </c>
      <c r="P1341" s="96">
        <f t="shared" si="1019"/>
        <v>0</v>
      </c>
      <c r="Q1341" s="96">
        <f t="shared" si="1019"/>
        <v>0</v>
      </c>
      <c r="R1341" s="96">
        <f t="shared" si="1019"/>
        <v>0</v>
      </c>
      <c r="S1341" s="96">
        <f t="shared" si="1019"/>
        <v>0</v>
      </c>
      <c r="T1341" s="96">
        <f t="shared" si="1019"/>
        <v>0</v>
      </c>
      <c r="U1341" s="96">
        <f t="shared" si="1019"/>
        <v>0</v>
      </c>
      <c r="V1341" s="51">
        <f t="shared" si="1019"/>
        <v>0</v>
      </c>
      <c r="W1341" s="51">
        <f t="shared" si="1019"/>
        <v>0</v>
      </c>
      <c r="X1341" s="51">
        <f t="shared" si="1019"/>
        <v>0</v>
      </c>
      <c r="Y1341" s="51">
        <f t="shared" si="1019"/>
        <v>0</v>
      </c>
      <c r="Z1341" s="51">
        <f t="shared" si="1019"/>
        <v>0</v>
      </c>
      <c r="AA1341" s="51">
        <f t="shared" si="1019"/>
        <v>0</v>
      </c>
      <c r="AB1341" s="51">
        <f t="shared" si="1019"/>
        <v>0</v>
      </c>
    </row>
    <row r="1342" spans="1:28" outlineLevel="3">
      <c r="A1342" s="2" t="s">
        <v>138</v>
      </c>
      <c r="B1342" s="23" t="s">
        <v>312</v>
      </c>
      <c r="C1342" s="23" t="s">
        <v>316</v>
      </c>
      <c r="D1342" s="23" t="s">
        <v>139</v>
      </c>
      <c r="E1342" s="23" t="s">
        <v>2</v>
      </c>
      <c r="F1342" s="23"/>
      <c r="G1342" s="24">
        <f t="shared" si="1018"/>
        <v>0</v>
      </c>
      <c r="H1342" s="24">
        <f t="shared" si="1018"/>
        <v>6239665</v>
      </c>
      <c r="I1342" s="35">
        <f t="shared" si="1018"/>
        <v>6239665</v>
      </c>
      <c r="J1342" s="35">
        <f t="shared" si="1019"/>
        <v>0</v>
      </c>
      <c r="K1342" s="35">
        <f t="shared" si="1019"/>
        <v>0</v>
      </c>
      <c r="L1342" s="35">
        <f t="shared" si="1019"/>
        <v>0</v>
      </c>
      <c r="M1342" s="35">
        <f t="shared" si="1019"/>
        <v>6185396.7199999997</v>
      </c>
      <c r="N1342" s="35">
        <f t="shared" si="1019"/>
        <v>6185396.7199999997</v>
      </c>
      <c r="O1342" s="28">
        <f t="shared" si="1019"/>
        <v>0</v>
      </c>
      <c r="P1342" s="28">
        <f t="shared" si="1019"/>
        <v>0</v>
      </c>
      <c r="Q1342" s="28">
        <f t="shared" si="1019"/>
        <v>0</v>
      </c>
      <c r="R1342" s="28">
        <f t="shared" si="1019"/>
        <v>0</v>
      </c>
      <c r="S1342" s="28">
        <f t="shared" si="1019"/>
        <v>0</v>
      </c>
      <c r="T1342" s="28">
        <f t="shared" si="1019"/>
        <v>0</v>
      </c>
      <c r="U1342" s="28">
        <f t="shared" si="1019"/>
        <v>0</v>
      </c>
      <c r="V1342" s="28">
        <f t="shared" si="1019"/>
        <v>0</v>
      </c>
      <c r="W1342" s="28">
        <f t="shared" si="1019"/>
        <v>0</v>
      </c>
      <c r="X1342" s="28">
        <f t="shared" si="1019"/>
        <v>0</v>
      </c>
      <c r="Y1342" s="28">
        <f t="shared" si="1019"/>
        <v>0</v>
      </c>
      <c r="Z1342" s="28">
        <f t="shared" si="1019"/>
        <v>0</v>
      </c>
      <c r="AA1342" s="28">
        <f t="shared" si="1019"/>
        <v>0</v>
      </c>
      <c r="AB1342" s="28">
        <f t="shared" si="1019"/>
        <v>0</v>
      </c>
    </row>
    <row r="1343" spans="1:28" ht="31.5" outlineLevel="4">
      <c r="A1343" s="2" t="s">
        <v>140</v>
      </c>
      <c r="B1343" s="23" t="s">
        <v>312</v>
      </c>
      <c r="C1343" s="23" t="s">
        <v>316</v>
      </c>
      <c r="D1343" s="23" t="s">
        <v>141</v>
      </c>
      <c r="E1343" s="23" t="s">
        <v>2</v>
      </c>
      <c r="F1343" s="23"/>
      <c r="G1343" s="24">
        <f t="shared" si="1018"/>
        <v>0</v>
      </c>
      <c r="H1343" s="24">
        <f t="shared" si="1018"/>
        <v>6239665</v>
      </c>
      <c r="I1343" s="35">
        <f t="shared" si="1018"/>
        <v>6239665</v>
      </c>
      <c r="J1343" s="35">
        <f t="shared" si="1019"/>
        <v>0</v>
      </c>
      <c r="K1343" s="35">
        <f t="shared" si="1019"/>
        <v>0</v>
      </c>
      <c r="L1343" s="35">
        <f t="shared" si="1019"/>
        <v>0</v>
      </c>
      <c r="M1343" s="25">
        <f t="shared" si="1019"/>
        <v>6185396.7199999997</v>
      </c>
      <c r="N1343" s="25">
        <f t="shared" si="1019"/>
        <v>6185396.7199999997</v>
      </c>
      <c r="O1343" s="28">
        <f t="shared" si="1019"/>
        <v>0</v>
      </c>
      <c r="P1343" s="28">
        <f t="shared" si="1019"/>
        <v>0</v>
      </c>
      <c r="Q1343" s="28">
        <f t="shared" si="1019"/>
        <v>0</v>
      </c>
      <c r="R1343" s="28">
        <f t="shared" si="1019"/>
        <v>0</v>
      </c>
      <c r="S1343" s="28">
        <f t="shared" si="1019"/>
        <v>0</v>
      </c>
      <c r="T1343" s="28">
        <f t="shared" si="1019"/>
        <v>0</v>
      </c>
      <c r="U1343" s="28">
        <f t="shared" si="1019"/>
        <v>0</v>
      </c>
      <c r="V1343" s="28">
        <f t="shared" si="1019"/>
        <v>0</v>
      </c>
      <c r="W1343" s="28">
        <f t="shared" si="1019"/>
        <v>0</v>
      </c>
      <c r="X1343" s="28">
        <f t="shared" si="1019"/>
        <v>0</v>
      </c>
      <c r="Y1343" s="28">
        <f t="shared" si="1019"/>
        <v>0</v>
      </c>
      <c r="Z1343" s="28">
        <f t="shared" si="1019"/>
        <v>0</v>
      </c>
      <c r="AA1343" s="28">
        <f t="shared" si="1019"/>
        <v>0</v>
      </c>
      <c r="AB1343" s="28">
        <f t="shared" si="1019"/>
        <v>0</v>
      </c>
    </row>
    <row r="1344" spans="1:28" ht="47.25" outlineLevel="5">
      <c r="A1344" s="2" t="s">
        <v>142</v>
      </c>
      <c r="B1344" s="23" t="s">
        <v>312</v>
      </c>
      <c r="C1344" s="23" t="s">
        <v>316</v>
      </c>
      <c r="D1344" s="23" t="s">
        <v>141</v>
      </c>
      <c r="E1344" s="23" t="s">
        <v>143</v>
      </c>
      <c r="F1344" s="23"/>
      <c r="G1344" s="24">
        <f>SUM(I1344:K1344)-H1344</f>
        <v>0</v>
      </c>
      <c r="H1344" s="24">
        <v>6239665</v>
      </c>
      <c r="I1344" s="35">
        <v>6239665</v>
      </c>
      <c r="J1344" s="8">
        <f>SUM(Q1344)</f>
        <v>0</v>
      </c>
      <c r="K1344" s="9">
        <f>SUM(S1344+U1344+W1344+Y1344+AA1344)</f>
        <v>0</v>
      </c>
      <c r="L1344" s="28">
        <f>SUM(N1344:P1344)-M1344</f>
        <v>0</v>
      </c>
      <c r="M1344" s="28">
        <v>6185396.7199999997</v>
      </c>
      <c r="N1344" s="28">
        <v>6185396.7199999997</v>
      </c>
      <c r="O1344" s="8">
        <f>SUM(R1344)</f>
        <v>0</v>
      </c>
      <c r="P1344" s="9">
        <f>SUM(T1344+V1344+X1344+Z1344+AB1344)</f>
        <v>0</v>
      </c>
      <c r="Q1344" s="9"/>
      <c r="R1344" s="9"/>
      <c r="S1344" s="9"/>
      <c r="T1344" s="9"/>
      <c r="U1344" s="9"/>
      <c r="V1344" s="9"/>
      <c r="W1344" s="9"/>
      <c r="X1344" s="9"/>
      <c r="Y1344" s="9"/>
      <c r="Z1344" s="9"/>
      <c r="AA1344" s="9"/>
      <c r="AB1344" s="9"/>
    </row>
    <row r="1345" spans="1:28" s="7" customFormat="1" ht="78.75" outlineLevel="2">
      <c r="A1345" s="6" t="s">
        <v>317</v>
      </c>
      <c r="B1345" s="48" t="s">
        <v>312</v>
      </c>
      <c r="C1345" s="48" t="s">
        <v>318</v>
      </c>
      <c r="D1345" s="48" t="s">
        <v>2</v>
      </c>
      <c r="E1345" s="48" t="s">
        <v>2</v>
      </c>
      <c r="F1345" s="48"/>
      <c r="G1345" s="49">
        <f t="shared" ref="G1345:I1347" si="1020">SUM(G1346)</f>
        <v>0</v>
      </c>
      <c r="H1345" s="49">
        <f t="shared" si="1020"/>
        <v>50000</v>
      </c>
      <c r="I1345" s="50">
        <f t="shared" si="1020"/>
        <v>50000</v>
      </c>
      <c r="J1345" s="50">
        <f t="shared" ref="J1345:AB1347" si="1021">SUM(J1346)</f>
        <v>0</v>
      </c>
      <c r="K1345" s="50">
        <f t="shared" si="1021"/>
        <v>0</v>
      </c>
      <c r="L1345" s="50">
        <f t="shared" si="1021"/>
        <v>0</v>
      </c>
      <c r="M1345" s="72">
        <f t="shared" si="1021"/>
        <v>50000</v>
      </c>
      <c r="N1345" s="72">
        <f t="shared" si="1021"/>
        <v>50000</v>
      </c>
      <c r="O1345" s="51">
        <f t="shared" si="1021"/>
        <v>0</v>
      </c>
      <c r="P1345" s="51">
        <f t="shared" si="1021"/>
        <v>0</v>
      </c>
      <c r="Q1345" s="51">
        <f t="shared" si="1021"/>
        <v>0</v>
      </c>
      <c r="R1345" s="51">
        <f t="shared" si="1021"/>
        <v>0</v>
      </c>
      <c r="S1345" s="51">
        <f t="shared" si="1021"/>
        <v>0</v>
      </c>
      <c r="T1345" s="51">
        <f t="shared" si="1021"/>
        <v>0</v>
      </c>
      <c r="U1345" s="51">
        <f t="shared" si="1021"/>
        <v>0</v>
      </c>
      <c r="V1345" s="51">
        <f t="shared" si="1021"/>
        <v>0</v>
      </c>
      <c r="W1345" s="51">
        <f t="shared" si="1021"/>
        <v>0</v>
      </c>
      <c r="X1345" s="51">
        <f t="shared" si="1021"/>
        <v>0</v>
      </c>
      <c r="Y1345" s="51">
        <f t="shared" si="1021"/>
        <v>0</v>
      </c>
      <c r="Z1345" s="51">
        <f t="shared" si="1021"/>
        <v>0</v>
      </c>
      <c r="AA1345" s="51">
        <f t="shared" si="1021"/>
        <v>0</v>
      </c>
      <c r="AB1345" s="51">
        <f t="shared" si="1021"/>
        <v>0</v>
      </c>
    </row>
    <row r="1346" spans="1:28" outlineLevel="3">
      <c r="A1346" s="2" t="s">
        <v>138</v>
      </c>
      <c r="B1346" s="23" t="s">
        <v>312</v>
      </c>
      <c r="C1346" s="23" t="s">
        <v>318</v>
      </c>
      <c r="D1346" s="23" t="s">
        <v>139</v>
      </c>
      <c r="E1346" s="23" t="s">
        <v>2</v>
      </c>
      <c r="F1346" s="23"/>
      <c r="G1346" s="24">
        <f t="shared" si="1020"/>
        <v>0</v>
      </c>
      <c r="H1346" s="24">
        <f t="shared" si="1020"/>
        <v>50000</v>
      </c>
      <c r="I1346" s="35">
        <f t="shared" si="1020"/>
        <v>50000</v>
      </c>
      <c r="J1346" s="35">
        <f t="shared" si="1021"/>
        <v>0</v>
      </c>
      <c r="K1346" s="35">
        <f t="shared" si="1021"/>
        <v>0</v>
      </c>
      <c r="L1346" s="35">
        <f t="shared" si="1021"/>
        <v>0</v>
      </c>
      <c r="M1346" s="35">
        <f t="shared" si="1021"/>
        <v>50000</v>
      </c>
      <c r="N1346" s="35">
        <f t="shared" si="1021"/>
        <v>50000</v>
      </c>
      <c r="O1346" s="28">
        <f t="shared" si="1021"/>
        <v>0</v>
      </c>
      <c r="P1346" s="28">
        <f t="shared" si="1021"/>
        <v>0</v>
      </c>
      <c r="Q1346" s="28">
        <f t="shared" si="1021"/>
        <v>0</v>
      </c>
      <c r="R1346" s="28">
        <f t="shared" si="1021"/>
        <v>0</v>
      </c>
      <c r="S1346" s="28">
        <f t="shared" si="1021"/>
        <v>0</v>
      </c>
      <c r="T1346" s="28">
        <f t="shared" si="1021"/>
        <v>0</v>
      </c>
      <c r="U1346" s="28">
        <f t="shared" si="1021"/>
        <v>0</v>
      </c>
      <c r="V1346" s="28">
        <f t="shared" si="1021"/>
        <v>0</v>
      </c>
      <c r="W1346" s="28">
        <f t="shared" si="1021"/>
        <v>0</v>
      </c>
      <c r="X1346" s="28">
        <f t="shared" si="1021"/>
        <v>0</v>
      </c>
      <c r="Y1346" s="28">
        <f t="shared" si="1021"/>
        <v>0</v>
      </c>
      <c r="Z1346" s="28">
        <f t="shared" si="1021"/>
        <v>0</v>
      </c>
      <c r="AA1346" s="28">
        <f t="shared" si="1021"/>
        <v>0</v>
      </c>
      <c r="AB1346" s="28">
        <f t="shared" si="1021"/>
        <v>0</v>
      </c>
    </row>
    <row r="1347" spans="1:28" ht="31.5" outlineLevel="4">
      <c r="A1347" s="2" t="s">
        <v>140</v>
      </c>
      <c r="B1347" s="23" t="s">
        <v>312</v>
      </c>
      <c r="C1347" s="23" t="s">
        <v>318</v>
      </c>
      <c r="D1347" s="23" t="s">
        <v>141</v>
      </c>
      <c r="E1347" s="23" t="s">
        <v>2</v>
      </c>
      <c r="F1347" s="23"/>
      <c r="G1347" s="24">
        <f t="shared" si="1020"/>
        <v>0</v>
      </c>
      <c r="H1347" s="24">
        <f t="shared" si="1020"/>
        <v>50000</v>
      </c>
      <c r="I1347" s="35">
        <f t="shared" si="1020"/>
        <v>50000</v>
      </c>
      <c r="J1347" s="35">
        <f t="shared" si="1021"/>
        <v>0</v>
      </c>
      <c r="K1347" s="35">
        <f t="shared" si="1021"/>
        <v>0</v>
      </c>
      <c r="L1347" s="35">
        <f t="shared" si="1021"/>
        <v>0</v>
      </c>
      <c r="M1347" s="25">
        <f t="shared" si="1021"/>
        <v>50000</v>
      </c>
      <c r="N1347" s="25">
        <f t="shared" si="1021"/>
        <v>50000</v>
      </c>
      <c r="O1347" s="28">
        <f t="shared" si="1021"/>
        <v>0</v>
      </c>
      <c r="P1347" s="28">
        <f t="shared" si="1021"/>
        <v>0</v>
      </c>
      <c r="Q1347" s="28">
        <f t="shared" si="1021"/>
        <v>0</v>
      </c>
      <c r="R1347" s="28">
        <f t="shared" si="1021"/>
        <v>0</v>
      </c>
      <c r="S1347" s="28">
        <f t="shared" si="1021"/>
        <v>0</v>
      </c>
      <c r="T1347" s="28">
        <f t="shared" si="1021"/>
        <v>0</v>
      </c>
      <c r="U1347" s="28">
        <f t="shared" si="1021"/>
        <v>0</v>
      </c>
      <c r="V1347" s="28">
        <f t="shared" si="1021"/>
        <v>0</v>
      </c>
      <c r="W1347" s="28">
        <f t="shared" si="1021"/>
        <v>0</v>
      </c>
      <c r="X1347" s="28">
        <f t="shared" si="1021"/>
        <v>0</v>
      </c>
      <c r="Y1347" s="28">
        <f t="shared" si="1021"/>
        <v>0</v>
      </c>
      <c r="Z1347" s="28">
        <f t="shared" si="1021"/>
        <v>0</v>
      </c>
      <c r="AA1347" s="28">
        <f t="shared" si="1021"/>
        <v>0</v>
      </c>
      <c r="AB1347" s="28">
        <f t="shared" si="1021"/>
        <v>0</v>
      </c>
    </row>
    <row r="1348" spans="1:28" ht="47.25" outlineLevel="5">
      <c r="A1348" s="2" t="s">
        <v>142</v>
      </c>
      <c r="B1348" s="23" t="s">
        <v>312</v>
      </c>
      <c r="C1348" s="23" t="s">
        <v>318</v>
      </c>
      <c r="D1348" s="23" t="s">
        <v>141</v>
      </c>
      <c r="E1348" s="23" t="s">
        <v>143</v>
      </c>
      <c r="F1348" s="23"/>
      <c r="G1348" s="24">
        <f>SUM(I1348:K1348)-H1348</f>
        <v>0</v>
      </c>
      <c r="H1348" s="24">
        <v>50000</v>
      </c>
      <c r="I1348" s="35">
        <v>50000</v>
      </c>
      <c r="J1348" s="8">
        <f>SUM(Q1348)</f>
        <v>0</v>
      </c>
      <c r="K1348" s="9">
        <f>SUM(S1348+U1348+W1348+Y1348+AA1348)</f>
        <v>0</v>
      </c>
      <c r="L1348" s="28">
        <f>SUM(N1348:P1348)-M1348</f>
        <v>0</v>
      </c>
      <c r="M1348" s="28">
        <v>50000</v>
      </c>
      <c r="N1348" s="28">
        <v>50000</v>
      </c>
      <c r="O1348" s="8">
        <f>SUM(R1348)</f>
        <v>0</v>
      </c>
      <c r="P1348" s="9">
        <f>SUM(T1348+V1348+X1348+Z1348+AB1348)</f>
        <v>0</v>
      </c>
      <c r="Q1348" s="9"/>
      <c r="R1348" s="9"/>
      <c r="S1348" s="9"/>
      <c r="T1348" s="9"/>
      <c r="U1348" s="9"/>
      <c r="V1348" s="9"/>
      <c r="W1348" s="9"/>
      <c r="X1348" s="9"/>
      <c r="Y1348" s="9"/>
      <c r="Z1348" s="9"/>
      <c r="AA1348" s="9"/>
      <c r="AB1348" s="9"/>
    </row>
    <row r="1349" spans="1:28" s="4" customFormat="1" ht="31.5" outlineLevel="1">
      <c r="A1349" s="5" t="s">
        <v>319</v>
      </c>
      <c r="B1349" s="44" t="s">
        <v>320</v>
      </c>
      <c r="C1349" s="44" t="s">
        <v>4</v>
      </c>
      <c r="D1349" s="44" t="s">
        <v>2</v>
      </c>
      <c r="E1349" s="44" t="s">
        <v>2</v>
      </c>
      <c r="F1349" s="44"/>
      <c r="G1349" s="45">
        <f>SUM(G1350)</f>
        <v>2078953</v>
      </c>
      <c r="H1349" s="45">
        <f>SUM(H1350)</f>
        <v>0</v>
      </c>
      <c r="I1349" s="46">
        <f>SUM(I1350)</f>
        <v>2078953</v>
      </c>
      <c r="J1349" s="46">
        <f t="shared" ref="J1349:AB1349" si="1022">SUM(J1350)</f>
        <v>0</v>
      </c>
      <c r="K1349" s="46">
        <f t="shared" si="1022"/>
        <v>0</v>
      </c>
      <c r="L1349" s="46">
        <f t="shared" si="1022"/>
        <v>2078953</v>
      </c>
      <c r="M1349" s="57">
        <f t="shared" si="1022"/>
        <v>0</v>
      </c>
      <c r="N1349" s="57">
        <f t="shared" si="1022"/>
        <v>2078953</v>
      </c>
      <c r="O1349" s="47">
        <f t="shared" si="1022"/>
        <v>0</v>
      </c>
      <c r="P1349" s="47">
        <f t="shared" si="1022"/>
        <v>0</v>
      </c>
      <c r="Q1349" s="47">
        <f t="shared" si="1022"/>
        <v>0</v>
      </c>
      <c r="R1349" s="47">
        <f t="shared" si="1022"/>
        <v>0</v>
      </c>
      <c r="S1349" s="47">
        <f t="shared" si="1022"/>
        <v>0</v>
      </c>
      <c r="T1349" s="47">
        <f t="shared" si="1022"/>
        <v>0</v>
      </c>
      <c r="U1349" s="47">
        <f t="shared" si="1022"/>
        <v>0</v>
      </c>
      <c r="V1349" s="47">
        <f t="shared" si="1022"/>
        <v>0</v>
      </c>
      <c r="W1349" s="47">
        <f t="shared" si="1022"/>
        <v>0</v>
      </c>
      <c r="X1349" s="47">
        <f t="shared" si="1022"/>
        <v>0</v>
      </c>
      <c r="Y1349" s="47">
        <f t="shared" si="1022"/>
        <v>0</v>
      </c>
      <c r="Z1349" s="47">
        <f t="shared" si="1022"/>
        <v>0</v>
      </c>
      <c r="AA1349" s="47">
        <f t="shared" si="1022"/>
        <v>0</v>
      </c>
      <c r="AB1349" s="47">
        <f t="shared" si="1022"/>
        <v>0</v>
      </c>
    </row>
    <row r="1350" spans="1:28" s="7" customFormat="1" ht="78.75" outlineLevel="2">
      <c r="A1350" s="6" t="s">
        <v>321</v>
      </c>
      <c r="B1350" s="48" t="s">
        <v>320</v>
      </c>
      <c r="C1350" s="48" t="s">
        <v>322</v>
      </c>
      <c r="D1350" s="48" t="s">
        <v>2</v>
      </c>
      <c r="E1350" s="48" t="s">
        <v>2</v>
      </c>
      <c r="F1350" s="48"/>
      <c r="G1350" s="49">
        <f>SUM(G1351+G1357)</f>
        <v>2078953</v>
      </c>
      <c r="H1350" s="49">
        <f>SUM(H1351+H1357)</f>
        <v>0</v>
      </c>
      <c r="I1350" s="50">
        <f>SUM(I1351+I1357)</f>
        <v>2078953</v>
      </c>
      <c r="J1350" s="50">
        <f t="shared" ref="J1350:AB1350" si="1023">SUM(J1351+J1357)</f>
        <v>0</v>
      </c>
      <c r="K1350" s="50">
        <f t="shared" si="1023"/>
        <v>0</v>
      </c>
      <c r="L1350" s="50">
        <f t="shared" si="1023"/>
        <v>2078953</v>
      </c>
      <c r="M1350" s="50">
        <f t="shared" si="1023"/>
        <v>0</v>
      </c>
      <c r="N1350" s="50">
        <f t="shared" si="1023"/>
        <v>2078953</v>
      </c>
      <c r="O1350" s="51">
        <f t="shared" si="1023"/>
        <v>0</v>
      </c>
      <c r="P1350" s="51">
        <f t="shared" si="1023"/>
        <v>0</v>
      </c>
      <c r="Q1350" s="51">
        <f t="shared" si="1023"/>
        <v>0</v>
      </c>
      <c r="R1350" s="51">
        <f t="shared" si="1023"/>
        <v>0</v>
      </c>
      <c r="S1350" s="51">
        <f t="shared" si="1023"/>
        <v>0</v>
      </c>
      <c r="T1350" s="51">
        <f t="shared" si="1023"/>
        <v>0</v>
      </c>
      <c r="U1350" s="51">
        <f t="shared" si="1023"/>
        <v>0</v>
      </c>
      <c r="V1350" s="51">
        <f t="shared" si="1023"/>
        <v>0</v>
      </c>
      <c r="W1350" s="51">
        <f t="shared" si="1023"/>
        <v>0</v>
      </c>
      <c r="X1350" s="51">
        <f t="shared" si="1023"/>
        <v>0</v>
      </c>
      <c r="Y1350" s="51">
        <f t="shared" si="1023"/>
        <v>0</v>
      </c>
      <c r="Z1350" s="51">
        <f t="shared" si="1023"/>
        <v>0</v>
      </c>
      <c r="AA1350" s="51">
        <f t="shared" si="1023"/>
        <v>0</v>
      </c>
      <c r="AB1350" s="51">
        <f t="shared" si="1023"/>
        <v>0</v>
      </c>
    </row>
    <row r="1351" spans="1:28" ht="110.25" outlineLevel="3">
      <c r="A1351" s="2" t="s">
        <v>9</v>
      </c>
      <c r="B1351" s="23" t="s">
        <v>320</v>
      </c>
      <c r="C1351" s="23" t="s">
        <v>322</v>
      </c>
      <c r="D1351" s="23" t="s">
        <v>10</v>
      </c>
      <c r="E1351" s="23" t="s">
        <v>2</v>
      </c>
      <c r="F1351" s="23"/>
      <c r="G1351" s="24">
        <f>SUM(G1352+G1355)</f>
        <v>1983683</v>
      </c>
      <c r="H1351" s="24">
        <f>SUM(H1352+H1355)</f>
        <v>0</v>
      </c>
      <c r="I1351" s="35">
        <f>SUM(I1352+I1355)</f>
        <v>1983683</v>
      </c>
      <c r="J1351" s="35">
        <f t="shared" ref="J1351:AB1351" si="1024">SUM(J1352+J1355)</f>
        <v>0</v>
      </c>
      <c r="K1351" s="35">
        <f t="shared" si="1024"/>
        <v>0</v>
      </c>
      <c r="L1351" s="35">
        <f t="shared" si="1024"/>
        <v>1983683</v>
      </c>
      <c r="M1351" s="35">
        <f t="shared" si="1024"/>
        <v>0</v>
      </c>
      <c r="N1351" s="35">
        <f t="shared" si="1024"/>
        <v>1983683</v>
      </c>
      <c r="O1351" s="28">
        <f t="shared" si="1024"/>
        <v>0</v>
      </c>
      <c r="P1351" s="28">
        <f t="shared" si="1024"/>
        <v>0</v>
      </c>
      <c r="Q1351" s="28">
        <f t="shared" si="1024"/>
        <v>0</v>
      </c>
      <c r="R1351" s="28">
        <f t="shared" si="1024"/>
        <v>0</v>
      </c>
      <c r="S1351" s="28">
        <f t="shared" si="1024"/>
        <v>0</v>
      </c>
      <c r="T1351" s="28">
        <f t="shared" si="1024"/>
        <v>0</v>
      </c>
      <c r="U1351" s="28">
        <f t="shared" si="1024"/>
        <v>0</v>
      </c>
      <c r="V1351" s="28">
        <f t="shared" si="1024"/>
        <v>0</v>
      </c>
      <c r="W1351" s="28">
        <f t="shared" si="1024"/>
        <v>0</v>
      </c>
      <c r="X1351" s="28">
        <f t="shared" si="1024"/>
        <v>0</v>
      </c>
      <c r="Y1351" s="28">
        <f t="shared" si="1024"/>
        <v>0</v>
      </c>
      <c r="Z1351" s="28">
        <f t="shared" si="1024"/>
        <v>0</v>
      </c>
      <c r="AA1351" s="28">
        <f t="shared" si="1024"/>
        <v>0</v>
      </c>
      <c r="AB1351" s="28">
        <f t="shared" si="1024"/>
        <v>0</v>
      </c>
    </row>
    <row r="1352" spans="1:28" ht="31.5" outlineLevel="4">
      <c r="A1352" s="2" t="s">
        <v>67</v>
      </c>
      <c r="B1352" s="23" t="s">
        <v>320</v>
      </c>
      <c r="C1352" s="23" t="s">
        <v>322</v>
      </c>
      <c r="D1352" s="23" t="s">
        <v>68</v>
      </c>
      <c r="E1352" s="23" t="s">
        <v>2</v>
      </c>
      <c r="F1352" s="23"/>
      <c r="G1352" s="24">
        <f>SUM(G1353:G1354)</f>
        <v>1528910.18</v>
      </c>
      <c r="H1352" s="24">
        <f>SUM(H1353:H1354)</f>
        <v>0</v>
      </c>
      <c r="I1352" s="35">
        <f>SUM(I1353:I1354)</f>
        <v>1528910.18</v>
      </c>
      <c r="J1352" s="35">
        <f t="shared" ref="J1352:AB1352" si="1025">SUM(J1353:J1354)</f>
        <v>0</v>
      </c>
      <c r="K1352" s="35">
        <f t="shared" si="1025"/>
        <v>0</v>
      </c>
      <c r="L1352" s="35">
        <f t="shared" si="1025"/>
        <v>1528910.18</v>
      </c>
      <c r="M1352" s="35">
        <f t="shared" si="1025"/>
        <v>0</v>
      </c>
      <c r="N1352" s="35">
        <f t="shared" si="1025"/>
        <v>1528910.18</v>
      </c>
      <c r="O1352" s="28">
        <f t="shared" si="1025"/>
        <v>0</v>
      </c>
      <c r="P1352" s="28">
        <f t="shared" si="1025"/>
        <v>0</v>
      </c>
      <c r="Q1352" s="28">
        <f t="shared" si="1025"/>
        <v>0</v>
      </c>
      <c r="R1352" s="28">
        <f t="shared" si="1025"/>
        <v>0</v>
      </c>
      <c r="S1352" s="28">
        <f t="shared" si="1025"/>
        <v>0</v>
      </c>
      <c r="T1352" s="28">
        <f t="shared" si="1025"/>
        <v>0</v>
      </c>
      <c r="U1352" s="28">
        <f t="shared" si="1025"/>
        <v>0</v>
      </c>
      <c r="V1352" s="28">
        <f t="shared" si="1025"/>
        <v>0</v>
      </c>
      <c r="W1352" s="28">
        <f t="shared" si="1025"/>
        <v>0</v>
      </c>
      <c r="X1352" s="28">
        <f t="shared" si="1025"/>
        <v>0</v>
      </c>
      <c r="Y1352" s="28">
        <f t="shared" si="1025"/>
        <v>0</v>
      </c>
      <c r="Z1352" s="28">
        <f t="shared" si="1025"/>
        <v>0</v>
      </c>
      <c r="AA1352" s="28">
        <f t="shared" si="1025"/>
        <v>0</v>
      </c>
      <c r="AB1352" s="28">
        <f t="shared" si="1025"/>
        <v>0</v>
      </c>
    </row>
    <row r="1353" spans="1:28" outlineLevel="5">
      <c r="A1353" s="2" t="s">
        <v>13</v>
      </c>
      <c r="B1353" s="23" t="s">
        <v>320</v>
      </c>
      <c r="C1353" s="23" t="s">
        <v>322</v>
      </c>
      <c r="D1353" s="23" t="s">
        <v>68</v>
      </c>
      <c r="E1353" s="23" t="s">
        <v>14</v>
      </c>
      <c r="F1353" s="23"/>
      <c r="G1353" s="24">
        <f>SUM(I1353:K1353)-H1353</f>
        <v>1521870.53</v>
      </c>
      <c r="H1353" s="24"/>
      <c r="I1353" s="35">
        <v>1521870.53</v>
      </c>
      <c r="J1353" s="8">
        <f>SUM(Q1353)</f>
        <v>0</v>
      </c>
      <c r="K1353" s="9">
        <f>SUM(S1353+U1353+W1353+Y1353+AA1353)</f>
        <v>0</v>
      </c>
      <c r="L1353" s="28">
        <f>SUM(N1353:P1353)-M1353</f>
        <v>1521870.53</v>
      </c>
      <c r="M1353" s="37"/>
      <c r="N1353" s="35">
        <v>1521870.53</v>
      </c>
      <c r="O1353" s="8">
        <f>SUM(R1353)</f>
        <v>0</v>
      </c>
      <c r="P1353" s="9">
        <f>SUM(T1353+V1353+X1353+Z1353+AB1353)</f>
        <v>0</v>
      </c>
      <c r="Q1353" s="9"/>
      <c r="R1353" s="9"/>
      <c r="S1353" s="9"/>
      <c r="T1353" s="9"/>
      <c r="U1353" s="9"/>
      <c r="V1353" s="9"/>
      <c r="W1353" s="9"/>
      <c r="X1353" s="9"/>
      <c r="Y1353" s="9"/>
      <c r="Z1353" s="9"/>
      <c r="AA1353" s="9"/>
      <c r="AB1353" s="9"/>
    </row>
    <row r="1354" spans="1:28" ht="47.25" outlineLevel="5">
      <c r="A1354" s="2" t="s">
        <v>23</v>
      </c>
      <c r="B1354" s="23" t="s">
        <v>320</v>
      </c>
      <c r="C1354" s="23" t="s">
        <v>322</v>
      </c>
      <c r="D1354" s="23" t="s">
        <v>68</v>
      </c>
      <c r="E1354" s="23" t="s">
        <v>24</v>
      </c>
      <c r="F1354" s="23"/>
      <c r="G1354" s="24">
        <f>SUM(I1354:K1354)-H1354</f>
        <v>7039.65</v>
      </c>
      <c r="H1354" s="24"/>
      <c r="I1354" s="35">
        <v>7039.65</v>
      </c>
      <c r="J1354" s="8">
        <f>SUM(Q1354)</f>
        <v>0</v>
      </c>
      <c r="K1354" s="9">
        <f>SUM(S1354+U1354+W1354+Y1354+AA1354)</f>
        <v>0</v>
      </c>
      <c r="L1354" s="28">
        <f>SUM(N1354:P1354)-M1354</f>
        <v>7039.65</v>
      </c>
      <c r="M1354" s="37"/>
      <c r="N1354" s="35">
        <v>7039.65</v>
      </c>
      <c r="O1354" s="8">
        <f>SUM(R1354)</f>
        <v>0</v>
      </c>
      <c r="P1354" s="9">
        <f>SUM(T1354+V1354+X1354+Z1354+AB1354)</f>
        <v>0</v>
      </c>
      <c r="Q1354" s="9"/>
      <c r="R1354" s="9"/>
      <c r="S1354" s="9"/>
      <c r="T1354" s="9"/>
      <c r="U1354" s="9"/>
      <c r="V1354" s="9"/>
      <c r="W1354" s="9"/>
      <c r="X1354" s="9"/>
      <c r="Y1354" s="9"/>
      <c r="Z1354" s="9"/>
      <c r="AA1354" s="9"/>
      <c r="AB1354" s="9"/>
    </row>
    <row r="1355" spans="1:28" ht="78.75" outlineLevel="4">
      <c r="A1355" s="2" t="s">
        <v>69</v>
      </c>
      <c r="B1355" s="23" t="s">
        <v>320</v>
      </c>
      <c r="C1355" s="23" t="s">
        <v>322</v>
      </c>
      <c r="D1355" s="23" t="s">
        <v>70</v>
      </c>
      <c r="E1355" s="23" t="s">
        <v>2</v>
      </c>
      <c r="F1355" s="23"/>
      <c r="G1355" s="24">
        <f>SUM(G1356)</f>
        <v>454772.82</v>
      </c>
      <c r="H1355" s="24">
        <f>SUM(H1356)</f>
        <v>0</v>
      </c>
      <c r="I1355" s="35">
        <f>SUM(I1356)</f>
        <v>454772.82</v>
      </c>
      <c r="J1355" s="35">
        <f t="shared" ref="J1355:AB1355" si="1026">SUM(J1356)</f>
        <v>0</v>
      </c>
      <c r="K1355" s="35">
        <f t="shared" si="1026"/>
        <v>0</v>
      </c>
      <c r="L1355" s="35">
        <f t="shared" si="1026"/>
        <v>454772.82</v>
      </c>
      <c r="M1355" s="35">
        <f t="shared" si="1026"/>
        <v>0</v>
      </c>
      <c r="N1355" s="35">
        <f t="shared" si="1026"/>
        <v>454772.82</v>
      </c>
      <c r="O1355" s="28">
        <f t="shared" si="1026"/>
        <v>0</v>
      </c>
      <c r="P1355" s="28">
        <f t="shared" si="1026"/>
        <v>0</v>
      </c>
      <c r="Q1355" s="28">
        <f t="shared" si="1026"/>
        <v>0</v>
      </c>
      <c r="R1355" s="28">
        <f t="shared" si="1026"/>
        <v>0</v>
      </c>
      <c r="S1355" s="28">
        <f t="shared" si="1026"/>
        <v>0</v>
      </c>
      <c r="T1355" s="28">
        <f t="shared" si="1026"/>
        <v>0</v>
      </c>
      <c r="U1355" s="28">
        <f t="shared" si="1026"/>
        <v>0</v>
      </c>
      <c r="V1355" s="28">
        <f t="shared" si="1026"/>
        <v>0</v>
      </c>
      <c r="W1355" s="28">
        <f t="shared" si="1026"/>
        <v>0</v>
      </c>
      <c r="X1355" s="28">
        <f t="shared" si="1026"/>
        <v>0</v>
      </c>
      <c r="Y1355" s="28">
        <f t="shared" si="1026"/>
        <v>0</v>
      </c>
      <c r="Z1355" s="28">
        <f t="shared" si="1026"/>
        <v>0</v>
      </c>
      <c r="AA1355" s="28">
        <f t="shared" si="1026"/>
        <v>0</v>
      </c>
      <c r="AB1355" s="28">
        <f t="shared" si="1026"/>
        <v>0</v>
      </c>
    </row>
    <row r="1356" spans="1:28" ht="31.5" outlineLevel="5">
      <c r="A1356" s="2" t="s">
        <v>17</v>
      </c>
      <c r="B1356" s="23" t="s">
        <v>320</v>
      </c>
      <c r="C1356" s="23" t="s">
        <v>322</v>
      </c>
      <c r="D1356" s="23" t="s">
        <v>70</v>
      </c>
      <c r="E1356" s="23" t="s">
        <v>18</v>
      </c>
      <c r="F1356" s="23"/>
      <c r="G1356" s="24">
        <f>SUM(I1356:K1356)-H1356</f>
        <v>454772.82</v>
      </c>
      <c r="H1356" s="24"/>
      <c r="I1356" s="35">
        <v>454772.82</v>
      </c>
      <c r="J1356" s="8">
        <f>SUM(Q1356)</f>
        <v>0</v>
      </c>
      <c r="K1356" s="9">
        <f>SUM(S1356+U1356+W1356+Y1356+AA1356)</f>
        <v>0</v>
      </c>
      <c r="L1356" s="28">
        <f>SUM(N1356:P1356)-M1356</f>
        <v>454772.82</v>
      </c>
      <c r="M1356" s="37"/>
      <c r="N1356" s="36">
        <v>454772.82</v>
      </c>
      <c r="O1356" s="8">
        <f>SUM(R1356)</f>
        <v>0</v>
      </c>
      <c r="P1356" s="9">
        <f>SUM(T1356+V1356+X1356+Z1356+AB1356)</f>
        <v>0</v>
      </c>
      <c r="Q1356" s="9"/>
      <c r="R1356" s="9"/>
      <c r="S1356" s="9"/>
      <c r="T1356" s="9"/>
      <c r="U1356" s="9"/>
      <c r="V1356" s="9"/>
      <c r="W1356" s="9"/>
      <c r="X1356" s="9"/>
      <c r="Y1356" s="9"/>
      <c r="Z1356" s="9"/>
      <c r="AA1356" s="9"/>
      <c r="AB1356" s="9"/>
    </row>
    <row r="1357" spans="1:28" ht="47.25" outlineLevel="3">
      <c r="A1357" s="2" t="s">
        <v>25</v>
      </c>
      <c r="B1357" s="23" t="s">
        <v>320</v>
      </c>
      <c r="C1357" s="23" t="s">
        <v>322</v>
      </c>
      <c r="D1357" s="23" t="s">
        <v>26</v>
      </c>
      <c r="E1357" s="23" t="s">
        <v>2</v>
      </c>
      <c r="F1357" s="23"/>
      <c r="G1357" s="24">
        <f>SUM(G1358)</f>
        <v>95270</v>
      </c>
      <c r="H1357" s="24">
        <f>SUM(H1358)</f>
        <v>0</v>
      </c>
      <c r="I1357" s="35">
        <f>SUM(I1358)</f>
        <v>95270</v>
      </c>
      <c r="J1357" s="35">
        <f t="shared" ref="J1357:AB1357" si="1027">SUM(J1358)</f>
        <v>0</v>
      </c>
      <c r="K1357" s="35">
        <f t="shared" si="1027"/>
        <v>0</v>
      </c>
      <c r="L1357" s="35">
        <f t="shared" si="1027"/>
        <v>95270</v>
      </c>
      <c r="M1357" s="35">
        <f t="shared" si="1027"/>
        <v>0</v>
      </c>
      <c r="N1357" s="35">
        <f t="shared" si="1027"/>
        <v>95270</v>
      </c>
      <c r="O1357" s="28">
        <f t="shared" si="1027"/>
        <v>0</v>
      </c>
      <c r="P1357" s="28">
        <f t="shared" si="1027"/>
        <v>0</v>
      </c>
      <c r="Q1357" s="28">
        <f t="shared" si="1027"/>
        <v>0</v>
      </c>
      <c r="R1357" s="28">
        <f t="shared" si="1027"/>
        <v>0</v>
      </c>
      <c r="S1357" s="28">
        <f t="shared" si="1027"/>
        <v>0</v>
      </c>
      <c r="T1357" s="28">
        <f t="shared" si="1027"/>
        <v>0</v>
      </c>
      <c r="U1357" s="28">
        <f t="shared" si="1027"/>
        <v>0</v>
      </c>
      <c r="V1357" s="28">
        <f t="shared" si="1027"/>
        <v>0</v>
      </c>
      <c r="W1357" s="28">
        <f t="shared" si="1027"/>
        <v>0</v>
      </c>
      <c r="X1357" s="28">
        <f t="shared" si="1027"/>
        <v>0</v>
      </c>
      <c r="Y1357" s="28">
        <f t="shared" si="1027"/>
        <v>0</v>
      </c>
      <c r="Z1357" s="28">
        <f t="shared" si="1027"/>
        <v>0</v>
      </c>
      <c r="AA1357" s="28">
        <f t="shared" si="1027"/>
        <v>0</v>
      </c>
      <c r="AB1357" s="28">
        <f t="shared" si="1027"/>
        <v>0</v>
      </c>
    </row>
    <row r="1358" spans="1:28" ht="31.5" outlineLevel="4">
      <c r="A1358" s="2" t="s">
        <v>27</v>
      </c>
      <c r="B1358" s="23" t="s">
        <v>320</v>
      </c>
      <c r="C1358" s="23" t="s">
        <v>322</v>
      </c>
      <c r="D1358" s="23" t="s">
        <v>28</v>
      </c>
      <c r="E1358" s="23" t="s">
        <v>2</v>
      </c>
      <c r="F1358" s="23"/>
      <c r="G1358" s="24">
        <f>SUM(G1359:G1361)</f>
        <v>95270</v>
      </c>
      <c r="H1358" s="24">
        <f>SUM(H1359:H1361)</f>
        <v>0</v>
      </c>
      <c r="I1358" s="35">
        <f>SUM(I1359:I1361)</f>
        <v>95270</v>
      </c>
      <c r="J1358" s="35">
        <f t="shared" ref="J1358:AB1358" si="1028">SUM(J1359:J1361)</f>
        <v>0</v>
      </c>
      <c r="K1358" s="35">
        <f t="shared" si="1028"/>
        <v>0</v>
      </c>
      <c r="L1358" s="35">
        <f t="shared" si="1028"/>
        <v>95270</v>
      </c>
      <c r="M1358" s="35">
        <f t="shared" si="1028"/>
        <v>0</v>
      </c>
      <c r="N1358" s="35">
        <f t="shared" si="1028"/>
        <v>95270</v>
      </c>
      <c r="O1358" s="28">
        <f t="shared" si="1028"/>
        <v>0</v>
      </c>
      <c r="P1358" s="28">
        <f t="shared" si="1028"/>
        <v>0</v>
      </c>
      <c r="Q1358" s="28">
        <f t="shared" si="1028"/>
        <v>0</v>
      </c>
      <c r="R1358" s="28">
        <f t="shared" si="1028"/>
        <v>0</v>
      </c>
      <c r="S1358" s="28">
        <f t="shared" si="1028"/>
        <v>0</v>
      </c>
      <c r="T1358" s="28">
        <f t="shared" si="1028"/>
        <v>0</v>
      </c>
      <c r="U1358" s="28">
        <f t="shared" si="1028"/>
        <v>0</v>
      </c>
      <c r="V1358" s="28">
        <f t="shared" si="1028"/>
        <v>0</v>
      </c>
      <c r="W1358" s="28">
        <f t="shared" si="1028"/>
        <v>0</v>
      </c>
      <c r="X1358" s="28">
        <f t="shared" si="1028"/>
        <v>0</v>
      </c>
      <c r="Y1358" s="28">
        <f t="shared" si="1028"/>
        <v>0</v>
      </c>
      <c r="Z1358" s="28">
        <f t="shared" si="1028"/>
        <v>0</v>
      </c>
      <c r="AA1358" s="28">
        <f t="shared" si="1028"/>
        <v>0</v>
      </c>
      <c r="AB1358" s="28">
        <f t="shared" si="1028"/>
        <v>0</v>
      </c>
    </row>
    <row r="1359" spans="1:28" ht="31.5" outlineLevel="5">
      <c r="A1359" s="2" t="s">
        <v>996</v>
      </c>
      <c r="B1359" s="23" t="s">
        <v>320</v>
      </c>
      <c r="C1359" s="23" t="s">
        <v>322</v>
      </c>
      <c r="D1359" s="23" t="s">
        <v>28</v>
      </c>
      <c r="E1359" s="23">
        <v>225</v>
      </c>
      <c r="F1359" s="23"/>
      <c r="G1359" s="24">
        <f>SUM(I1359:K1359)-H1359</f>
        <v>1500</v>
      </c>
      <c r="H1359" s="24"/>
      <c r="I1359" s="35">
        <v>1500</v>
      </c>
      <c r="J1359" s="8">
        <f>SUM(Q1359)</f>
        <v>0</v>
      </c>
      <c r="K1359" s="9">
        <f>SUM(S1359+U1359+W1359+Y1359+AA1359)</f>
        <v>0</v>
      </c>
      <c r="L1359" s="28">
        <f>SUM(N1359:P1359)-M1359</f>
        <v>1500</v>
      </c>
      <c r="M1359" s="37"/>
      <c r="N1359" s="36">
        <v>1500</v>
      </c>
      <c r="O1359" s="8">
        <f>SUM(R1359)</f>
        <v>0</v>
      </c>
      <c r="P1359" s="9">
        <f>SUM(T1359+V1359+X1359+Z1359+AB1359)</f>
        <v>0</v>
      </c>
      <c r="Q1359" s="9"/>
      <c r="R1359" s="9"/>
      <c r="S1359" s="9"/>
      <c r="T1359" s="9"/>
      <c r="U1359" s="9"/>
      <c r="V1359" s="9"/>
      <c r="W1359" s="9"/>
      <c r="X1359" s="9"/>
      <c r="Y1359" s="9"/>
      <c r="Z1359" s="9"/>
      <c r="AA1359" s="9"/>
      <c r="AB1359" s="9"/>
    </row>
    <row r="1360" spans="1:28" ht="31.5" outlineLevel="5">
      <c r="A1360" s="2" t="s">
        <v>55</v>
      </c>
      <c r="B1360" s="23" t="s">
        <v>320</v>
      </c>
      <c r="C1360" s="23" t="s">
        <v>322</v>
      </c>
      <c r="D1360" s="23" t="s">
        <v>28</v>
      </c>
      <c r="E1360" s="23" t="s">
        <v>56</v>
      </c>
      <c r="F1360" s="23"/>
      <c r="G1360" s="24">
        <f>SUM(I1360:K1360)-H1360</f>
        <v>16333.17</v>
      </c>
      <c r="H1360" s="24"/>
      <c r="I1360" s="35">
        <v>16333.17</v>
      </c>
      <c r="J1360" s="8">
        <f>SUM(Q1360)</f>
        <v>0</v>
      </c>
      <c r="K1360" s="9">
        <f>SUM(S1360+U1360+W1360+Y1360+AA1360)</f>
        <v>0</v>
      </c>
      <c r="L1360" s="28">
        <f>SUM(N1360:P1360)-M1360</f>
        <v>16333.17</v>
      </c>
      <c r="M1360" s="37"/>
      <c r="N1360" s="36">
        <v>16333.17</v>
      </c>
      <c r="O1360" s="8">
        <f>SUM(R1360)</f>
        <v>0</v>
      </c>
      <c r="P1360" s="9">
        <f>SUM(T1360+V1360+X1360+Z1360+AB1360)</f>
        <v>0</v>
      </c>
      <c r="Q1360" s="9"/>
      <c r="R1360" s="9"/>
      <c r="S1360" s="9"/>
      <c r="T1360" s="9"/>
      <c r="U1360" s="9"/>
      <c r="V1360" s="9"/>
      <c r="W1360" s="9"/>
      <c r="X1360" s="9"/>
      <c r="Y1360" s="9"/>
      <c r="Z1360" s="9"/>
      <c r="AA1360" s="9"/>
      <c r="AB1360" s="9"/>
    </row>
    <row r="1361" spans="1:28" ht="47.25" outlineLevel="5">
      <c r="A1361" s="2" t="s">
        <v>31</v>
      </c>
      <c r="B1361" s="23" t="s">
        <v>320</v>
      </c>
      <c r="C1361" s="23" t="s">
        <v>322</v>
      </c>
      <c r="D1361" s="23" t="s">
        <v>28</v>
      </c>
      <c r="E1361" s="23" t="s">
        <v>32</v>
      </c>
      <c r="F1361" s="23"/>
      <c r="G1361" s="24">
        <f>SUM(I1361:K1361)-H1361</f>
        <v>77436.83</v>
      </c>
      <c r="H1361" s="24"/>
      <c r="I1361" s="35">
        <v>77436.83</v>
      </c>
      <c r="J1361" s="8">
        <f>SUM(Q1361)</f>
        <v>0</v>
      </c>
      <c r="K1361" s="9">
        <f>SUM(S1361+U1361+W1361+Y1361+AA1361)</f>
        <v>0</v>
      </c>
      <c r="L1361" s="28">
        <f>SUM(N1361:P1361)-M1361</f>
        <v>77436.83</v>
      </c>
      <c r="M1361" s="37"/>
      <c r="N1361" s="36">
        <v>77436.83</v>
      </c>
      <c r="O1361" s="8">
        <f>SUM(R1361)</f>
        <v>0</v>
      </c>
      <c r="P1361" s="9">
        <f>SUM(T1361+V1361+X1361+Z1361+AB1361)</f>
        <v>0</v>
      </c>
      <c r="Q1361" s="9"/>
      <c r="R1361" s="9"/>
      <c r="S1361" s="9"/>
      <c r="T1361" s="9"/>
      <c r="U1361" s="9"/>
      <c r="V1361" s="9"/>
      <c r="W1361" s="9"/>
      <c r="X1361" s="9"/>
      <c r="Y1361" s="9"/>
      <c r="Z1361" s="9"/>
      <c r="AA1361" s="9"/>
      <c r="AB1361" s="9"/>
    </row>
    <row r="1362" spans="1:28" s="4" customFormat="1">
      <c r="A1362" s="3" t="s">
        <v>323</v>
      </c>
      <c r="B1362" s="40" t="s">
        <v>324</v>
      </c>
      <c r="C1362" s="40" t="s">
        <v>4</v>
      </c>
      <c r="D1362" s="40" t="s">
        <v>2</v>
      </c>
      <c r="E1362" s="40" t="s">
        <v>2</v>
      </c>
      <c r="F1362" s="40"/>
      <c r="G1362" s="41">
        <f t="shared" ref="G1362:AB1362" si="1029">SUM(G1363+G1375+G1419+G1432)</f>
        <v>11678922.560000001</v>
      </c>
      <c r="H1362" s="41">
        <f t="shared" si="1029"/>
        <v>15156.27</v>
      </c>
      <c r="I1362" s="42">
        <f t="shared" si="1029"/>
        <v>10970772.140000001</v>
      </c>
      <c r="J1362" s="42">
        <f t="shared" si="1029"/>
        <v>189156.27</v>
      </c>
      <c r="K1362" s="42">
        <f t="shared" si="1029"/>
        <v>534150.42000000004</v>
      </c>
      <c r="L1362" s="42">
        <f t="shared" si="1029"/>
        <v>11145137.280000001</v>
      </c>
      <c r="M1362" s="42">
        <f t="shared" si="1029"/>
        <v>15156.27</v>
      </c>
      <c r="N1362" s="42">
        <f t="shared" si="1029"/>
        <v>10437013.859999999</v>
      </c>
      <c r="O1362" s="43">
        <f t="shared" si="1029"/>
        <v>189156.27</v>
      </c>
      <c r="P1362" s="43">
        <f t="shared" si="1029"/>
        <v>534123.42000000004</v>
      </c>
      <c r="Q1362" s="43">
        <f t="shared" si="1029"/>
        <v>189156.27</v>
      </c>
      <c r="R1362" s="43">
        <f t="shared" si="1029"/>
        <v>189156.27</v>
      </c>
      <c r="S1362" s="43">
        <f t="shared" si="1029"/>
        <v>0</v>
      </c>
      <c r="T1362" s="43">
        <f t="shared" si="1029"/>
        <v>0</v>
      </c>
      <c r="U1362" s="43">
        <f t="shared" si="1029"/>
        <v>192249.42</v>
      </c>
      <c r="V1362" s="43">
        <f t="shared" si="1029"/>
        <v>192249.42</v>
      </c>
      <c r="W1362" s="43">
        <f t="shared" si="1029"/>
        <v>151092</v>
      </c>
      <c r="X1362" s="43">
        <f t="shared" si="1029"/>
        <v>151092</v>
      </c>
      <c r="Y1362" s="43">
        <f t="shared" si="1029"/>
        <v>73845</v>
      </c>
      <c r="Z1362" s="43">
        <f t="shared" si="1029"/>
        <v>73818</v>
      </c>
      <c r="AA1362" s="43">
        <f t="shared" si="1029"/>
        <v>116964</v>
      </c>
      <c r="AB1362" s="43">
        <f t="shared" si="1029"/>
        <v>116964</v>
      </c>
    </row>
    <row r="1363" spans="1:28" s="4" customFormat="1" outlineLevel="1">
      <c r="A1363" s="5" t="s">
        <v>325</v>
      </c>
      <c r="B1363" s="44" t="s">
        <v>326</v>
      </c>
      <c r="C1363" s="44" t="s">
        <v>4</v>
      </c>
      <c r="D1363" s="44" t="s">
        <v>2</v>
      </c>
      <c r="E1363" s="44" t="s">
        <v>2</v>
      </c>
      <c r="F1363" s="44"/>
      <c r="G1363" s="45">
        <f>SUM(G1364+G1368)</f>
        <v>3443150.4</v>
      </c>
      <c r="H1363" s="45">
        <f t="shared" ref="H1363:AB1363" si="1030">SUM(H1364+H1368)</f>
        <v>0</v>
      </c>
      <c r="I1363" s="45">
        <f t="shared" si="1030"/>
        <v>2908999.98</v>
      </c>
      <c r="J1363" s="45">
        <f t="shared" si="1030"/>
        <v>0</v>
      </c>
      <c r="K1363" s="45">
        <f t="shared" si="1030"/>
        <v>534150.42000000004</v>
      </c>
      <c r="L1363" s="45">
        <f t="shared" si="1030"/>
        <v>3435944.53</v>
      </c>
      <c r="M1363" s="45">
        <f t="shared" si="1030"/>
        <v>0</v>
      </c>
      <c r="N1363" s="45">
        <f t="shared" si="1030"/>
        <v>2901821.11</v>
      </c>
      <c r="O1363" s="45">
        <f t="shared" si="1030"/>
        <v>0</v>
      </c>
      <c r="P1363" s="45">
        <f t="shared" si="1030"/>
        <v>534123.42000000004</v>
      </c>
      <c r="Q1363" s="45">
        <f t="shared" si="1030"/>
        <v>0</v>
      </c>
      <c r="R1363" s="45">
        <f t="shared" si="1030"/>
        <v>0</v>
      </c>
      <c r="S1363" s="45">
        <f t="shared" si="1030"/>
        <v>0</v>
      </c>
      <c r="T1363" s="45">
        <f t="shared" si="1030"/>
        <v>0</v>
      </c>
      <c r="U1363" s="45">
        <f t="shared" si="1030"/>
        <v>192249.42</v>
      </c>
      <c r="V1363" s="45">
        <f t="shared" si="1030"/>
        <v>192249.42</v>
      </c>
      <c r="W1363" s="45">
        <f t="shared" si="1030"/>
        <v>151092</v>
      </c>
      <c r="X1363" s="45">
        <f t="shared" si="1030"/>
        <v>151092</v>
      </c>
      <c r="Y1363" s="45">
        <f t="shared" si="1030"/>
        <v>73845</v>
      </c>
      <c r="Z1363" s="45">
        <f t="shared" si="1030"/>
        <v>73818</v>
      </c>
      <c r="AA1363" s="45">
        <f t="shared" si="1030"/>
        <v>116964</v>
      </c>
      <c r="AB1363" s="45">
        <f t="shared" si="1030"/>
        <v>116964</v>
      </c>
    </row>
    <row r="1364" spans="1:28" s="7" customFormat="1" ht="63" outlineLevel="1">
      <c r="A1364" s="6" t="s">
        <v>539</v>
      </c>
      <c r="B1364" s="48">
        <v>1001</v>
      </c>
      <c r="C1364" s="48">
        <v>1130307001</v>
      </c>
      <c r="D1364" s="48" t="s">
        <v>2</v>
      </c>
      <c r="E1364" s="48" t="s">
        <v>2</v>
      </c>
      <c r="F1364" s="48"/>
      <c r="G1364" s="49">
        <f>SUM(G1365)</f>
        <v>534150.42000000004</v>
      </c>
      <c r="H1364" s="49">
        <f t="shared" ref="H1364:AB1366" si="1031">SUM(H1365)</f>
        <v>0</v>
      </c>
      <c r="I1364" s="49">
        <f t="shared" si="1031"/>
        <v>0</v>
      </c>
      <c r="J1364" s="49">
        <f t="shared" si="1031"/>
        <v>0</v>
      </c>
      <c r="K1364" s="49">
        <f t="shared" si="1031"/>
        <v>534150.42000000004</v>
      </c>
      <c r="L1364" s="49">
        <f t="shared" si="1031"/>
        <v>534123.42000000004</v>
      </c>
      <c r="M1364" s="49">
        <f t="shared" si="1031"/>
        <v>0</v>
      </c>
      <c r="N1364" s="49">
        <f t="shared" si="1031"/>
        <v>0</v>
      </c>
      <c r="O1364" s="49">
        <f t="shared" si="1031"/>
        <v>0</v>
      </c>
      <c r="P1364" s="49">
        <f t="shared" si="1031"/>
        <v>534123.42000000004</v>
      </c>
      <c r="Q1364" s="49">
        <f t="shared" si="1031"/>
        <v>0</v>
      </c>
      <c r="R1364" s="49">
        <f t="shared" si="1031"/>
        <v>0</v>
      </c>
      <c r="S1364" s="49">
        <f t="shared" si="1031"/>
        <v>0</v>
      </c>
      <c r="T1364" s="49">
        <f t="shared" si="1031"/>
        <v>0</v>
      </c>
      <c r="U1364" s="49">
        <f t="shared" si="1031"/>
        <v>192249.42</v>
      </c>
      <c r="V1364" s="49">
        <f t="shared" si="1031"/>
        <v>192249.42</v>
      </c>
      <c r="W1364" s="49">
        <f t="shared" si="1031"/>
        <v>151092</v>
      </c>
      <c r="X1364" s="49">
        <f t="shared" si="1031"/>
        <v>151092</v>
      </c>
      <c r="Y1364" s="49">
        <f t="shared" si="1031"/>
        <v>73845</v>
      </c>
      <c r="Z1364" s="49">
        <f t="shared" si="1031"/>
        <v>73818</v>
      </c>
      <c r="AA1364" s="49">
        <f t="shared" si="1031"/>
        <v>116964</v>
      </c>
      <c r="AB1364" s="49">
        <f t="shared" si="1031"/>
        <v>116964</v>
      </c>
    </row>
    <row r="1365" spans="1:28" s="17" customFormat="1" ht="31.5" outlineLevel="1">
      <c r="A1365" s="2" t="s">
        <v>298</v>
      </c>
      <c r="B1365" s="23">
        <v>1001</v>
      </c>
      <c r="C1365" s="23">
        <v>1130307001</v>
      </c>
      <c r="D1365" s="23">
        <v>300</v>
      </c>
      <c r="E1365" s="23" t="s">
        <v>2</v>
      </c>
      <c r="F1365" s="23"/>
      <c r="G1365" s="24">
        <f>SUM(G1366)</f>
        <v>534150.42000000004</v>
      </c>
      <c r="H1365" s="24">
        <f t="shared" si="1031"/>
        <v>0</v>
      </c>
      <c r="I1365" s="24">
        <f t="shared" si="1031"/>
        <v>0</v>
      </c>
      <c r="J1365" s="24">
        <f t="shared" si="1031"/>
        <v>0</v>
      </c>
      <c r="K1365" s="24">
        <f t="shared" si="1031"/>
        <v>534150.42000000004</v>
      </c>
      <c r="L1365" s="24">
        <f t="shared" si="1031"/>
        <v>534123.42000000004</v>
      </c>
      <c r="M1365" s="24">
        <f t="shared" si="1031"/>
        <v>0</v>
      </c>
      <c r="N1365" s="24">
        <f t="shared" si="1031"/>
        <v>0</v>
      </c>
      <c r="O1365" s="24">
        <f t="shared" si="1031"/>
        <v>0</v>
      </c>
      <c r="P1365" s="24">
        <f t="shared" si="1031"/>
        <v>534123.42000000004</v>
      </c>
      <c r="Q1365" s="24">
        <f t="shared" si="1031"/>
        <v>0</v>
      </c>
      <c r="R1365" s="24">
        <f t="shared" si="1031"/>
        <v>0</v>
      </c>
      <c r="S1365" s="24">
        <f t="shared" si="1031"/>
        <v>0</v>
      </c>
      <c r="T1365" s="24">
        <f t="shared" si="1031"/>
        <v>0</v>
      </c>
      <c r="U1365" s="24">
        <f t="shared" si="1031"/>
        <v>192249.42</v>
      </c>
      <c r="V1365" s="24">
        <f t="shared" si="1031"/>
        <v>192249.42</v>
      </c>
      <c r="W1365" s="24">
        <f t="shared" si="1031"/>
        <v>151092</v>
      </c>
      <c r="X1365" s="24">
        <f t="shared" si="1031"/>
        <v>151092</v>
      </c>
      <c r="Y1365" s="24">
        <f t="shared" si="1031"/>
        <v>73845</v>
      </c>
      <c r="Z1365" s="24">
        <f t="shared" si="1031"/>
        <v>73818</v>
      </c>
      <c r="AA1365" s="24">
        <f t="shared" si="1031"/>
        <v>116964</v>
      </c>
      <c r="AB1365" s="24">
        <f t="shared" si="1031"/>
        <v>116964</v>
      </c>
    </row>
    <row r="1366" spans="1:28" s="17" customFormat="1" ht="63" outlineLevel="1">
      <c r="A1366" s="2" t="s">
        <v>329</v>
      </c>
      <c r="B1366" s="23">
        <v>1001</v>
      </c>
      <c r="C1366" s="23">
        <v>1130307001</v>
      </c>
      <c r="D1366" s="23">
        <v>321</v>
      </c>
      <c r="E1366" s="23" t="s">
        <v>2</v>
      </c>
      <c r="F1366" s="23"/>
      <c r="G1366" s="24">
        <f>SUM(G1367)</f>
        <v>534150.42000000004</v>
      </c>
      <c r="H1366" s="24">
        <f t="shared" si="1031"/>
        <v>0</v>
      </c>
      <c r="I1366" s="24">
        <f t="shared" si="1031"/>
        <v>0</v>
      </c>
      <c r="J1366" s="24">
        <f t="shared" si="1031"/>
        <v>0</v>
      </c>
      <c r="K1366" s="24">
        <f t="shared" si="1031"/>
        <v>534150.42000000004</v>
      </c>
      <c r="L1366" s="24">
        <f t="shared" si="1031"/>
        <v>534123.42000000004</v>
      </c>
      <c r="M1366" s="24">
        <f t="shared" si="1031"/>
        <v>0</v>
      </c>
      <c r="N1366" s="24">
        <f t="shared" si="1031"/>
        <v>0</v>
      </c>
      <c r="O1366" s="24">
        <f t="shared" si="1031"/>
        <v>0</v>
      </c>
      <c r="P1366" s="24">
        <f t="shared" si="1031"/>
        <v>534123.42000000004</v>
      </c>
      <c r="Q1366" s="24">
        <f t="shared" si="1031"/>
        <v>0</v>
      </c>
      <c r="R1366" s="24">
        <f t="shared" si="1031"/>
        <v>0</v>
      </c>
      <c r="S1366" s="24">
        <f t="shared" si="1031"/>
        <v>0</v>
      </c>
      <c r="T1366" s="24">
        <f t="shared" si="1031"/>
        <v>0</v>
      </c>
      <c r="U1366" s="24">
        <f t="shared" si="1031"/>
        <v>192249.42</v>
      </c>
      <c r="V1366" s="24">
        <f t="shared" si="1031"/>
        <v>192249.42</v>
      </c>
      <c r="W1366" s="24">
        <f t="shared" si="1031"/>
        <v>151092</v>
      </c>
      <c r="X1366" s="24">
        <f t="shared" si="1031"/>
        <v>151092</v>
      </c>
      <c r="Y1366" s="24">
        <f t="shared" si="1031"/>
        <v>73845</v>
      </c>
      <c r="Z1366" s="24">
        <f t="shared" si="1031"/>
        <v>73818</v>
      </c>
      <c r="AA1366" s="24">
        <f t="shared" si="1031"/>
        <v>116964</v>
      </c>
      <c r="AB1366" s="24">
        <f t="shared" si="1031"/>
        <v>116964</v>
      </c>
    </row>
    <row r="1367" spans="1:28" s="17" customFormat="1" ht="47.25" outlineLevel="1">
      <c r="A1367" s="2" t="s">
        <v>331</v>
      </c>
      <c r="B1367" s="23">
        <v>1001</v>
      </c>
      <c r="C1367" s="23">
        <v>1130307001</v>
      </c>
      <c r="D1367" s="23">
        <v>321</v>
      </c>
      <c r="E1367" s="23">
        <v>264</v>
      </c>
      <c r="F1367" s="23"/>
      <c r="G1367" s="24">
        <f>SUM(I1367:K1367)-H1367</f>
        <v>534150.42000000004</v>
      </c>
      <c r="H1367" s="24"/>
      <c r="I1367" s="35"/>
      <c r="J1367" s="8">
        <f>SUM(Q1367)</f>
        <v>0</v>
      </c>
      <c r="K1367" s="9">
        <f>SUM(S1367+U1367+W1367+Y1367+AA1367)</f>
        <v>534150.42000000004</v>
      </c>
      <c r="L1367" s="28">
        <f>SUM(N1367:P1367)-M1367</f>
        <v>534123.42000000004</v>
      </c>
      <c r="M1367" s="37"/>
      <c r="N1367" s="36"/>
      <c r="O1367" s="8">
        <f>SUM(R1367)</f>
        <v>0</v>
      </c>
      <c r="P1367" s="9">
        <f>SUM(T1367+V1367+X1367+Z1367+AB1367)</f>
        <v>534123.42000000004</v>
      </c>
      <c r="Q1367" s="28"/>
      <c r="R1367" s="28"/>
      <c r="S1367" s="28"/>
      <c r="T1367" s="28"/>
      <c r="U1367" s="28">
        <v>192249.42</v>
      </c>
      <c r="V1367" s="28">
        <v>192249.42</v>
      </c>
      <c r="W1367" s="28">
        <v>151092</v>
      </c>
      <c r="X1367" s="28">
        <v>151092</v>
      </c>
      <c r="Y1367" s="28">
        <v>73845</v>
      </c>
      <c r="Z1367" s="28">
        <v>73818</v>
      </c>
      <c r="AA1367" s="28">
        <v>116964</v>
      </c>
      <c r="AB1367" s="28">
        <v>116964</v>
      </c>
    </row>
    <row r="1368" spans="1:28" s="7" customFormat="1" ht="63" outlineLevel="2">
      <c r="A1368" s="6" t="s">
        <v>327</v>
      </c>
      <c r="B1368" s="48" t="s">
        <v>326</v>
      </c>
      <c r="C1368" s="48" t="s">
        <v>328</v>
      </c>
      <c r="D1368" s="48" t="s">
        <v>2</v>
      </c>
      <c r="E1368" s="48" t="s">
        <v>2</v>
      </c>
      <c r="F1368" s="48"/>
      <c r="G1368" s="49">
        <f>SUM(G1369+G1372)</f>
        <v>2908999.98</v>
      </c>
      <c r="H1368" s="49">
        <f>SUM(H1369+H1372)</f>
        <v>0</v>
      </c>
      <c r="I1368" s="50">
        <f>SUM(I1369+I1372)</f>
        <v>2908999.98</v>
      </c>
      <c r="J1368" s="50">
        <f t="shared" ref="J1368:AB1368" si="1032">SUM(J1369+J1372)</f>
        <v>0</v>
      </c>
      <c r="K1368" s="50">
        <f t="shared" si="1032"/>
        <v>0</v>
      </c>
      <c r="L1368" s="50">
        <f t="shared" si="1032"/>
        <v>2901821.11</v>
      </c>
      <c r="M1368" s="50">
        <f t="shared" si="1032"/>
        <v>0</v>
      </c>
      <c r="N1368" s="50">
        <f t="shared" si="1032"/>
        <v>2901821.11</v>
      </c>
      <c r="O1368" s="51">
        <f t="shared" si="1032"/>
        <v>0</v>
      </c>
      <c r="P1368" s="51">
        <f t="shared" si="1032"/>
        <v>0</v>
      </c>
      <c r="Q1368" s="51">
        <f t="shared" si="1032"/>
        <v>0</v>
      </c>
      <c r="R1368" s="51">
        <f t="shared" si="1032"/>
        <v>0</v>
      </c>
      <c r="S1368" s="51">
        <f t="shared" si="1032"/>
        <v>0</v>
      </c>
      <c r="T1368" s="51">
        <f t="shared" si="1032"/>
        <v>0</v>
      </c>
      <c r="U1368" s="51">
        <f t="shared" si="1032"/>
        <v>0</v>
      </c>
      <c r="V1368" s="51">
        <f t="shared" si="1032"/>
        <v>0</v>
      </c>
      <c r="W1368" s="51">
        <f t="shared" si="1032"/>
        <v>0</v>
      </c>
      <c r="X1368" s="51">
        <f t="shared" si="1032"/>
        <v>0</v>
      </c>
      <c r="Y1368" s="51">
        <f t="shared" si="1032"/>
        <v>0</v>
      </c>
      <c r="Z1368" s="51">
        <f t="shared" si="1032"/>
        <v>0</v>
      </c>
      <c r="AA1368" s="51">
        <f t="shared" si="1032"/>
        <v>0</v>
      </c>
      <c r="AB1368" s="51">
        <f t="shared" si="1032"/>
        <v>0</v>
      </c>
    </row>
    <row r="1369" spans="1:28" ht="47.25" outlineLevel="3">
      <c r="A1369" s="2" t="s">
        <v>25</v>
      </c>
      <c r="B1369" s="23" t="s">
        <v>326</v>
      </c>
      <c r="C1369" s="23" t="s">
        <v>328</v>
      </c>
      <c r="D1369" s="23" t="s">
        <v>26</v>
      </c>
      <c r="E1369" s="23" t="s">
        <v>2</v>
      </c>
      <c r="F1369" s="23"/>
      <c r="G1369" s="24">
        <f t="shared" ref="G1369:I1370" si="1033">SUM(G1370)</f>
        <v>45000</v>
      </c>
      <c r="H1369" s="24">
        <f t="shared" si="1033"/>
        <v>0</v>
      </c>
      <c r="I1369" s="35">
        <f t="shared" si="1033"/>
        <v>45000</v>
      </c>
      <c r="J1369" s="35">
        <f t="shared" ref="J1369:S1370" si="1034">SUM(J1370)</f>
        <v>0</v>
      </c>
      <c r="K1369" s="35">
        <f t="shared" si="1034"/>
        <v>0</v>
      </c>
      <c r="L1369" s="35">
        <f t="shared" si="1034"/>
        <v>42884.04</v>
      </c>
      <c r="M1369" s="35">
        <f t="shared" si="1034"/>
        <v>0</v>
      </c>
      <c r="N1369" s="35">
        <f t="shared" si="1034"/>
        <v>42884.04</v>
      </c>
      <c r="O1369" s="28">
        <f t="shared" si="1034"/>
        <v>0</v>
      </c>
      <c r="P1369" s="28">
        <f t="shared" si="1034"/>
        <v>0</v>
      </c>
      <c r="Q1369" s="28">
        <f t="shared" si="1034"/>
        <v>0</v>
      </c>
      <c r="R1369" s="28">
        <f t="shared" si="1034"/>
        <v>0</v>
      </c>
      <c r="S1369" s="28">
        <f t="shared" si="1034"/>
        <v>0</v>
      </c>
      <c r="T1369" s="28">
        <f t="shared" ref="T1369:AB1370" si="1035">SUM(T1370)</f>
        <v>0</v>
      </c>
      <c r="U1369" s="28">
        <f t="shared" si="1035"/>
        <v>0</v>
      </c>
      <c r="V1369" s="28">
        <f t="shared" si="1035"/>
        <v>0</v>
      </c>
      <c r="W1369" s="28">
        <f t="shared" si="1035"/>
        <v>0</v>
      </c>
      <c r="X1369" s="28">
        <f t="shared" si="1035"/>
        <v>0</v>
      </c>
      <c r="Y1369" s="28">
        <f t="shared" si="1035"/>
        <v>0</v>
      </c>
      <c r="Z1369" s="28">
        <f t="shared" si="1035"/>
        <v>0</v>
      </c>
      <c r="AA1369" s="28">
        <f t="shared" si="1035"/>
        <v>0</v>
      </c>
      <c r="AB1369" s="28">
        <f t="shared" si="1035"/>
        <v>0</v>
      </c>
    </row>
    <row r="1370" spans="1:28" ht="31.5" outlineLevel="4">
      <c r="A1370" s="2" t="s">
        <v>27</v>
      </c>
      <c r="B1370" s="23" t="s">
        <v>326</v>
      </c>
      <c r="C1370" s="23" t="s">
        <v>328</v>
      </c>
      <c r="D1370" s="23" t="s">
        <v>28</v>
      </c>
      <c r="E1370" s="23" t="s">
        <v>2</v>
      </c>
      <c r="F1370" s="23"/>
      <c r="G1370" s="24">
        <f t="shared" si="1033"/>
        <v>45000</v>
      </c>
      <c r="H1370" s="24">
        <f t="shared" si="1033"/>
        <v>0</v>
      </c>
      <c r="I1370" s="35">
        <f t="shared" si="1033"/>
        <v>45000</v>
      </c>
      <c r="J1370" s="35">
        <f t="shared" si="1034"/>
        <v>0</v>
      </c>
      <c r="K1370" s="35">
        <f t="shared" si="1034"/>
        <v>0</v>
      </c>
      <c r="L1370" s="35">
        <f t="shared" si="1034"/>
        <v>42884.04</v>
      </c>
      <c r="M1370" s="35">
        <f t="shared" si="1034"/>
        <v>0</v>
      </c>
      <c r="N1370" s="35">
        <f t="shared" si="1034"/>
        <v>42884.04</v>
      </c>
      <c r="O1370" s="28">
        <f t="shared" si="1034"/>
        <v>0</v>
      </c>
      <c r="P1370" s="28">
        <f t="shared" si="1034"/>
        <v>0</v>
      </c>
      <c r="Q1370" s="28">
        <f t="shared" si="1034"/>
        <v>0</v>
      </c>
      <c r="R1370" s="28">
        <f t="shared" si="1034"/>
        <v>0</v>
      </c>
      <c r="S1370" s="28">
        <f t="shared" si="1034"/>
        <v>0</v>
      </c>
      <c r="T1370" s="28">
        <f t="shared" si="1035"/>
        <v>0</v>
      </c>
      <c r="U1370" s="28">
        <f t="shared" si="1035"/>
        <v>0</v>
      </c>
      <c r="V1370" s="28">
        <f t="shared" si="1035"/>
        <v>0</v>
      </c>
      <c r="W1370" s="28">
        <f t="shared" si="1035"/>
        <v>0</v>
      </c>
      <c r="X1370" s="28">
        <f t="shared" si="1035"/>
        <v>0</v>
      </c>
      <c r="Y1370" s="28">
        <f t="shared" si="1035"/>
        <v>0</v>
      </c>
      <c r="Z1370" s="28">
        <f t="shared" si="1035"/>
        <v>0</v>
      </c>
      <c r="AA1370" s="28">
        <f t="shared" si="1035"/>
        <v>0</v>
      </c>
      <c r="AB1370" s="28">
        <f t="shared" si="1035"/>
        <v>0</v>
      </c>
    </row>
    <row r="1371" spans="1:28" outlineLevel="5">
      <c r="A1371" s="2" t="s">
        <v>37</v>
      </c>
      <c r="B1371" s="23" t="s">
        <v>326</v>
      </c>
      <c r="C1371" s="23" t="s">
        <v>328</v>
      </c>
      <c r="D1371" s="23" t="s">
        <v>28</v>
      </c>
      <c r="E1371" s="23" t="s">
        <v>38</v>
      </c>
      <c r="F1371" s="23"/>
      <c r="G1371" s="24">
        <f>SUM(I1371:K1371)-H1371</f>
        <v>45000</v>
      </c>
      <c r="H1371" s="24"/>
      <c r="I1371" s="35">
        <v>45000</v>
      </c>
      <c r="J1371" s="8">
        <f>SUM(Q1371)</f>
        <v>0</v>
      </c>
      <c r="K1371" s="9">
        <f>SUM(S1371+U1371+W1371+Y1371+AA1371)</f>
        <v>0</v>
      </c>
      <c r="L1371" s="28">
        <f>SUM(N1371:P1371)-M1371</f>
        <v>42884.04</v>
      </c>
      <c r="M1371" s="37"/>
      <c r="N1371" s="36">
        <v>42884.04</v>
      </c>
      <c r="O1371" s="8">
        <f>SUM(R1371)</f>
        <v>0</v>
      </c>
      <c r="P1371" s="9">
        <f>SUM(T1371+V1371+X1371+Z1371+AB1371)</f>
        <v>0</v>
      </c>
      <c r="Q1371" s="9"/>
      <c r="R1371" s="9"/>
      <c r="S1371" s="9"/>
      <c r="T1371" s="9"/>
      <c r="U1371" s="9"/>
      <c r="V1371" s="9"/>
      <c r="W1371" s="9"/>
      <c r="X1371" s="9"/>
      <c r="Y1371" s="9"/>
      <c r="Z1371" s="9"/>
      <c r="AA1371" s="9"/>
      <c r="AB1371" s="9"/>
    </row>
    <row r="1372" spans="1:28" ht="31.5" outlineLevel="3">
      <c r="A1372" s="2" t="s">
        <v>298</v>
      </c>
      <c r="B1372" s="23" t="s">
        <v>326</v>
      </c>
      <c r="C1372" s="23" t="s">
        <v>328</v>
      </c>
      <c r="D1372" s="23" t="s">
        <v>299</v>
      </c>
      <c r="E1372" s="23" t="s">
        <v>2</v>
      </c>
      <c r="F1372" s="23"/>
      <c r="G1372" s="24">
        <f t="shared" ref="G1372:I1373" si="1036">SUM(G1373)</f>
        <v>2863999.98</v>
      </c>
      <c r="H1372" s="24">
        <f t="shared" si="1036"/>
        <v>0</v>
      </c>
      <c r="I1372" s="35">
        <f t="shared" si="1036"/>
        <v>2863999.98</v>
      </c>
      <c r="J1372" s="35">
        <f t="shared" ref="J1372:S1373" si="1037">SUM(J1373)</f>
        <v>0</v>
      </c>
      <c r="K1372" s="35">
        <f t="shared" si="1037"/>
        <v>0</v>
      </c>
      <c r="L1372" s="35">
        <f t="shared" si="1037"/>
        <v>2858937.07</v>
      </c>
      <c r="M1372" s="35">
        <f t="shared" si="1037"/>
        <v>0</v>
      </c>
      <c r="N1372" s="35">
        <f t="shared" si="1037"/>
        <v>2858937.07</v>
      </c>
      <c r="O1372" s="28">
        <f t="shared" si="1037"/>
        <v>0</v>
      </c>
      <c r="P1372" s="28">
        <f t="shared" si="1037"/>
        <v>0</v>
      </c>
      <c r="Q1372" s="28">
        <f t="shared" si="1037"/>
        <v>0</v>
      </c>
      <c r="R1372" s="28">
        <f t="shared" si="1037"/>
        <v>0</v>
      </c>
      <c r="S1372" s="28">
        <f t="shared" si="1037"/>
        <v>0</v>
      </c>
      <c r="T1372" s="28">
        <f t="shared" ref="T1372:AB1373" si="1038">SUM(T1373)</f>
        <v>0</v>
      </c>
      <c r="U1372" s="28">
        <f t="shared" si="1038"/>
        <v>0</v>
      </c>
      <c r="V1372" s="28">
        <f t="shared" si="1038"/>
        <v>0</v>
      </c>
      <c r="W1372" s="28">
        <f t="shared" si="1038"/>
        <v>0</v>
      </c>
      <c r="X1372" s="28">
        <f t="shared" si="1038"/>
        <v>0</v>
      </c>
      <c r="Y1372" s="28">
        <f t="shared" si="1038"/>
        <v>0</v>
      </c>
      <c r="Z1372" s="28">
        <f t="shared" si="1038"/>
        <v>0</v>
      </c>
      <c r="AA1372" s="28">
        <f t="shared" si="1038"/>
        <v>0</v>
      </c>
      <c r="AB1372" s="28">
        <f t="shared" si="1038"/>
        <v>0</v>
      </c>
    </row>
    <row r="1373" spans="1:28" ht="63" outlineLevel="4">
      <c r="A1373" s="2" t="s">
        <v>329</v>
      </c>
      <c r="B1373" s="23" t="s">
        <v>326</v>
      </c>
      <c r="C1373" s="23" t="s">
        <v>328</v>
      </c>
      <c r="D1373" s="23" t="s">
        <v>330</v>
      </c>
      <c r="E1373" s="23" t="s">
        <v>2</v>
      </c>
      <c r="F1373" s="23"/>
      <c r="G1373" s="24">
        <f t="shared" si="1036"/>
        <v>2863999.98</v>
      </c>
      <c r="H1373" s="24">
        <f t="shared" si="1036"/>
        <v>0</v>
      </c>
      <c r="I1373" s="35">
        <f t="shared" si="1036"/>
        <v>2863999.98</v>
      </c>
      <c r="J1373" s="35">
        <f t="shared" si="1037"/>
        <v>0</v>
      </c>
      <c r="K1373" s="35">
        <f t="shared" si="1037"/>
        <v>0</v>
      </c>
      <c r="L1373" s="35">
        <f t="shared" si="1037"/>
        <v>2858937.07</v>
      </c>
      <c r="M1373" s="35">
        <f t="shared" si="1037"/>
        <v>0</v>
      </c>
      <c r="N1373" s="35">
        <f t="shared" si="1037"/>
        <v>2858937.07</v>
      </c>
      <c r="O1373" s="28">
        <f t="shared" si="1037"/>
        <v>0</v>
      </c>
      <c r="P1373" s="28">
        <f t="shared" si="1037"/>
        <v>0</v>
      </c>
      <c r="Q1373" s="28">
        <f t="shared" si="1037"/>
        <v>0</v>
      </c>
      <c r="R1373" s="28">
        <f t="shared" si="1037"/>
        <v>0</v>
      </c>
      <c r="S1373" s="28">
        <f t="shared" si="1037"/>
        <v>0</v>
      </c>
      <c r="T1373" s="28">
        <f t="shared" si="1038"/>
        <v>0</v>
      </c>
      <c r="U1373" s="28">
        <f t="shared" si="1038"/>
        <v>0</v>
      </c>
      <c r="V1373" s="28">
        <f t="shared" si="1038"/>
        <v>0</v>
      </c>
      <c r="W1373" s="28">
        <f t="shared" si="1038"/>
        <v>0</v>
      </c>
      <c r="X1373" s="28">
        <f t="shared" si="1038"/>
        <v>0</v>
      </c>
      <c r="Y1373" s="28">
        <f t="shared" si="1038"/>
        <v>0</v>
      </c>
      <c r="Z1373" s="28">
        <f t="shared" si="1038"/>
        <v>0</v>
      </c>
      <c r="AA1373" s="28">
        <f t="shared" si="1038"/>
        <v>0</v>
      </c>
      <c r="AB1373" s="28">
        <f t="shared" si="1038"/>
        <v>0</v>
      </c>
    </row>
    <row r="1374" spans="1:28" ht="47.25" outlineLevel="5">
      <c r="A1374" s="2" t="s">
        <v>331</v>
      </c>
      <c r="B1374" s="23" t="s">
        <v>326</v>
      </c>
      <c r="C1374" s="23" t="s">
        <v>328</v>
      </c>
      <c r="D1374" s="23" t="s">
        <v>330</v>
      </c>
      <c r="E1374" s="23" t="s">
        <v>332</v>
      </c>
      <c r="F1374" s="23"/>
      <c r="G1374" s="24">
        <f>SUM(I1374:K1374)-H1374</f>
        <v>2863999.98</v>
      </c>
      <c r="H1374" s="24"/>
      <c r="I1374" s="35">
        <v>2863999.98</v>
      </c>
      <c r="J1374" s="8">
        <f>SUM(Q1374)</f>
        <v>0</v>
      </c>
      <c r="K1374" s="9">
        <f>SUM(S1374+U1374+W1374+Y1374+AA1374)</f>
        <v>0</v>
      </c>
      <c r="L1374" s="28">
        <f>SUM(N1374:P1374)-M1374</f>
        <v>2858937.07</v>
      </c>
      <c r="M1374" s="37"/>
      <c r="N1374" s="36">
        <v>2858937.07</v>
      </c>
      <c r="O1374" s="8">
        <f>SUM(R1374)</f>
        <v>0</v>
      </c>
      <c r="P1374" s="9">
        <f>SUM(T1374+V1374+X1374+Z1374+AB1374)</f>
        <v>0</v>
      </c>
      <c r="Q1374" s="9"/>
      <c r="R1374" s="9"/>
      <c r="S1374" s="9"/>
      <c r="T1374" s="9"/>
      <c r="U1374" s="9"/>
      <c r="V1374" s="9"/>
      <c r="W1374" s="9"/>
      <c r="X1374" s="9"/>
      <c r="Y1374" s="9"/>
      <c r="Z1374" s="9"/>
      <c r="AA1374" s="9"/>
      <c r="AB1374" s="9"/>
    </row>
    <row r="1375" spans="1:28" s="4" customFormat="1" ht="31.5" outlineLevel="1">
      <c r="A1375" s="5" t="s">
        <v>333</v>
      </c>
      <c r="B1375" s="44" t="s">
        <v>334</v>
      </c>
      <c r="C1375" s="44" t="s">
        <v>4</v>
      </c>
      <c r="D1375" s="44" t="s">
        <v>2</v>
      </c>
      <c r="E1375" s="44" t="s">
        <v>2</v>
      </c>
      <c r="F1375" s="44"/>
      <c r="G1375" s="45">
        <f>SUM(G1376+G1384+G1406+G1410+G1388+G1392+G1398+G1380+G1402+G1414)</f>
        <v>2045128.22</v>
      </c>
      <c r="H1375" s="45">
        <f t="shared" ref="H1375:AB1375" si="1039">SUM(H1376+H1384+H1406+H1410+H1388+H1392+H1398+H1380+H1402+H1414)</f>
        <v>15156.27</v>
      </c>
      <c r="I1375" s="45">
        <f t="shared" si="1039"/>
        <v>1871128.22</v>
      </c>
      <c r="J1375" s="45">
        <f t="shared" si="1039"/>
        <v>189156.27</v>
      </c>
      <c r="K1375" s="45">
        <f t="shared" si="1039"/>
        <v>0</v>
      </c>
      <c r="L1375" s="45">
        <f t="shared" si="1039"/>
        <v>2045128.22</v>
      </c>
      <c r="M1375" s="45">
        <f t="shared" si="1039"/>
        <v>15156.27</v>
      </c>
      <c r="N1375" s="45">
        <f t="shared" si="1039"/>
        <v>1871128.22</v>
      </c>
      <c r="O1375" s="45">
        <f t="shared" si="1039"/>
        <v>189156.27</v>
      </c>
      <c r="P1375" s="45">
        <f t="shared" si="1039"/>
        <v>0</v>
      </c>
      <c r="Q1375" s="45">
        <f t="shared" si="1039"/>
        <v>189156.27</v>
      </c>
      <c r="R1375" s="45">
        <f t="shared" si="1039"/>
        <v>189156.27</v>
      </c>
      <c r="S1375" s="45">
        <f t="shared" si="1039"/>
        <v>0</v>
      </c>
      <c r="T1375" s="45">
        <f t="shared" si="1039"/>
        <v>0</v>
      </c>
      <c r="U1375" s="45">
        <f t="shared" si="1039"/>
        <v>0</v>
      </c>
      <c r="V1375" s="45">
        <f t="shared" si="1039"/>
        <v>0</v>
      </c>
      <c r="W1375" s="45">
        <f t="shared" si="1039"/>
        <v>0</v>
      </c>
      <c r="X1375" s="45">
        <f t="shared" si="1039"/>
        <v>0</v>
      </c>
      <c r="Y1375" s="45">
        <f t="shared" si="1039"/>
        <v>0</v>
      </c>
      <c r="Z1375" s="45">
        <f t="shared" si="1039"/>
        <v>0</v>
      </c>
      <c r="AA1375" s="45">
        <f t="shared" si="1039"/>
        <v>0</v>
      </c>
      <c r="AB1375" s="45">
        <f t="shared" si="1039"/>
        <v>0</v>
      </c>
    </row>
    <row r="1376" spans="1:28" s="7" customFormat="1" ht="63" outlineLevel="2">
      <c r="A1376" s="6" t="s">
        <v>997</v>
      </c>
      <c r="B1376" s="48" t="s">
        <v>334</v>
      </c>
      <c r="C1376" s="48" t="s">
        <v>998</v>
      </c>
      <c r="D1376" s="48" t="s">
        <v>2</v>
      </c>
      <c r="E1376" s="48" t="s">
        <v>2</v>
      </c>
      <c r="F1376" s="48"/>
      <c r="G1376" s="49">
        <f t="shared" ref="G1376:I1378" si="1040">SUM(G1377)</f>
        <v>580154.4</v>
      </c>
      <c r="H1376" s="49">
        <f t="shared" si="1040"/>
        <v>0</v>
      </c>
      <c r="I1376" s="50">
        <f t="shared" si="1040"/>
        <v>580154.4</v>
      </c>
      <c r="J1376" s="50">
        <f t="shared" ref="J1376:AB1378" si="1041">SUM(J1377)</f>
        <v>0</v>
      </c>
      <c r="K1376" s="50">
        <f t="shared" si="1041"/>
        <v>0</v>
      </c>
      <c r="L1376" s="50">
        <f t="shared" si="1041"/>
        <v>580154.4</v>
      </c>
      <c r="M1376" s="50">
        <f t="shared" si="1041"/>
        <v>0</v>
      </c>
      <c r="N1376" s="50">
        <f t="shared" si="1041"/>
        <v>580154.4</v>
      </c>
      <c r="O1376" s="51">
        <f t="shared" si="1041"/>
        <v>0</v>
      </c>
      <c r="P1376" s="51">
        <f t="shared" si="1041"/>
        <v>0</v>
      </c>
      <c r="Q1376" s="51">
        <f t="shared" si="1041"/>
        <v>0</v>
      </c>
      <c r="R1376" s="51">
        <f t="shared" si="1041"/>
        <v>0</v>
      </c>
      <c r="S1376" s="51">
        <f t="shared" si="1041"/>
        <v>0</v>
      </c>
      <c r="T1376" s="51">
        <f t="shared" si="1041"/>
        <v>0</v>
      </c>
      <c r="U1376" s="51">
        <f t="shared" si="1041"/>
        <v>0</v>
      </c>
      <c r="V1376" s="51">
        <f t="shared" si="1041"/>
        <v>0</v>
      </c>
      <c r="W1376" s="51">
        <f t="shared" si="1041"/>
        <v>0</v>
      </c>
      <c r="X1376" s="51">
        <f t="shared" si="1041"/>
        <v>0</v>
      </c>
      <c r="Y1376" s="51">
        <f t="shared" si="1041"/>
        <v>0</v>
      </c>
      <c r="Z1376" s="51">
        <f t="shared" si="1041"/>
        <v>0</v>
      </c>
      <c r="AA1376" s="51">
        <f t="shared" si="1041"/>
        <v>0</v>
      </c>
      <c r="AB1376" s="51">
        <f t="shared" si="1041"/>
        <v>0</v>
      </c>
    </row>
    <row r="1377" spans="1:28" ht="31.5" outlineLevel="3">
      <c r="A1377" s="2" t="s">
        <v>298</v>
      </c>
      <c r="B1377" s="23" t="s">
        <v>334</v>
      </c>
      <c r="C1377" s="23" t="s">
        <v>998</v>
      </c>
      <c r="D1377" s="23" t="s">
        <v>299</v>
      </c>
      <c r="E1377" s="23" t="s">
        <v>2</v>
      </c>
      <c r="F1377" s="23"/>
      <c r="G1377" s="24">
        <f t="shared" si="1040"/>
        <v>580154.4</v>
      </c>
      <c r="H1377" s="24">
        <f t="shared" si="1040"/>
        <v>0</v>
      </c>
      <c r="I1377" s="35">
        <f t="shared" si="1040"/>
        <v>580154.4</v>
      </c>
      <c r="J1377" s="35">
        <f t="shared" si="1041"/>
        <v>0</v>
      </c>
      <c r="K1377" s="35">
        <f t="shared" si="1041"/>
        <v>0</v>
      </c>
      <c r="L1377" s="35">
        <f t="shared" si="1041"/>
        <v>580154.4</v>
      </c>
      <c r="M1377" s="35">
        <f t="shared" si="1041"/>
        <v>0</v>
      </c>
      <c r="N1377" s="35">
        <f t="shared" si="1041"/>
        <v>580154.4</v>
      </c>
      <c r="O1377" s="28">
        <f t="shared" si="1041"/>
        <v>0</v>
      </c>
      <c r="P1377" s="28">
        <f t="shared" si="1041"/>
        <v>0</v>
      </c>
      <c r="Q1377" s="28">
        <f t="shared" si="1041"/>
        <v>0</v>
      </c>
      <c r="R1377" s="28">
        <f t="shared" si="1041"/>
        <v>0</v>
      </c>
      <c r="S1377" s="28">
        <f t="shared" si="1041"/>
        <v>0</v>
      </c>
      <c r="T1377" s="28">
        <f t="shared" si="1041"/>
        <v>0</v>
      </c>
      <c r="U1377" s="28">
        <f t="shared" si="1041"/>
        <v>0</v>
      </c>
      <c r="V1377" s="28">
        <f t="shared" si="1041"/>
        <v>0</v>
      </c>
      <c r="W1377" s="28">
        <f t="shared" si="1041"/>
        <v>0</v>
      </c>
      <c r="X1377" s="28">
        <f t="shared" si="1041"/>
        <v>0</v>
      </c>
      <c r="Y1377" s="28">
        <f t="shared" si="1041"/>
        <v>0</v>
      </c>
      <c r="Z1377" s="28">
        <f t="shared" si="1041"/>
        <v>0</v>
      </c>
      <c r="AA1377" s="28">
        <f t="shared" si="1041"/>
        <v>0</v>
      </c>
      <c r="AB1377" s="28">
        <f t="shared" si="1041"/>
        <v>0</v>
      </c>
    </row>
    <row r="1378" spans="1:28" ht="31.5" outlineLevel="4">
      <c r="A1378" s="2" t="s">
        <v>335</v>
      </c>
      <c r="B1378" s="23" t="s">
        <v>334</v>
      </c>
      <c r="C1378" s="23" t="s">
        <v>998</v>
      </c>
      <c r="D1378" s="23" t="s">
        <v>336</v>
      </c>
      <c r="E1378" s="23" t="s">
        <v>2</v>
      </c>
      <c r="F1378" s="23"/>
      <c r="G1378" s="24">
        <f t="shared" si="1040"/>
        <v>580154.4</v>
      </c>
      <c r="H1378" s="24">
        <f t="shared" si="1040"/>
        <v>0</v>
      </c>
      <c r="I1378" s="35">
        <f t="shared" si="1040"/>
        <v>580154.4</v>
      </c>
      <c r="J1378" s="35">
        <f t="shared" si="1041"/>
        <v>0</v>
      </c>
      <c r="K1378" s="35">
        <f t="shared" si="1041"/>
        <v>0</v>
      </c>
      <c r="L1378" s="35">
        <f t="shared" si="1041"/>
        <v>580154.4</v>
      </c>
      <c r="M1378" s="35">
        <f t="shared" si="1041"/>
        <v>0</v>
      </c>
      <c r="N1378" s="35">
        <f t="shared" si="1041"/>
        <v>580154.4</v>
      </c>
      <c r="O1378" s="28">
        <f t="shared" si="1041"/>
        <v>0</v>
      </c>
      <c r="P1378" s="28">
        <f t="shared" si="1041"/>
        <v>0</v>
      </c>
      <c r="Q1378" s="28">
        <f t="shared" si="1041"/>
        <v>0</v>
      </c>
      <c r="R1378" s="28">
        <f t="shared" si="1041"/>
        <v>0</v>
      </c>
      <c r="S1378" s="28">
        <f t="shared" si="1041"/>
        <v>0</v>
      </c>
      <c r="T1378" s="28">
        <f t="shared" si="1041"/>
        <v>0</v>
      </c>
      <c r="U1378" s="28">
        <f t="shared" si="1041"/>
        <v>0</v>
      </c>
      <c r="V1378" s="28">
        <f t="shared" si="1041"/>
        <v>0</v>
      </c>
      <c r="W1378" s="28">
        <f t="shared" si="1041"/>
        <v>0</v>
      </c>
      <c r="X1378" s="28">
        <f t="shared" si="1041"/>
        <v>0</v>
      </c>
      <c r="Y1378" s="28">
        <f t="shared" si="1041"/>
        <v>0</v>
      </c>
      <c r="Z1378" s="28">
        <f t="shared" si="1041"/>
        <v>0</v>
      </c>
      <c r="AA1378" s="28">
        <f t="shared" si="1041"/>
        <v>0</v>
      </c>
      <c r="AB1378" s="28">
        <f t="shared" si="1041"/>
        <v>0</v>
      </c>
    </row>
    <row r="1379" spans="1:28" ht="31.5" outlineLevel="5">
      <c r="A1379" s="2" t="s">
        <v>337</v>
      </c>
      <c r="B1379" s="61" t="s">
        <v>334</v>
      </c>
      <c r="C1379" s="23" t="s">
        <v>998</v>
      </c>
      <c r="D1379" s="61" t="s">
        <v>336</v>
      </c>
      <c r="E1379" s="61" t="s">
        <v>338</v>
      </c>
      <c r="F1379" s="61">
        <v>25011244</v>
      </c>
      <c r="G1379" s="53">
        <f>SUM(I1379:K1379)-H1379</f>
        <v>580154.4</v>
      </c>
      <c r="H1379" s="53"/>
      <c r="I1379" s="25">
        <v>580154.4</v>
      </c>
      <c r="J1379" s="10">
        <f>SUM(Q1379)</f>
        <v>0</v>
      </c>
      <c r="K1379" s="11">
        <f>SUM(S1379+U1379+W1379+Y1379+AA1379)</f>
        <v>0</v>
      </c>
      <c r="L1379" s="26">
        <f>SUM(N1379:P1379)-M1379</f>
        <v>580154.4</v>
      </c>
      <c r="M1379" s="55"/>
      <c r="N1379" s="54">
        <v>580154.4</v>
      </c>
      <c r="O1379" s="10">
        <f>SUM(R1379)</f>
        <v>0</v>
      </c>
      <c r="P1379" s="11">
        <f>SUM(T1379+V1379+X1379+Z1379+AB1379)</f>
        <v>0</v>
      </c>
      <c r="Q1379" s="11"/>
      <c r="R1379" s="11"/>
      <c r="S1379" s="9"/>
      <c r="T1379" s="9"/>
      <c r="U1379" s="9"/>
      <c r="V1379" s="9"/>
      <c r="W1379" s="9"/>
      <c r="X1379" s="9"/>
      <c r="Y1379" s="9"/>
      <c r="Z1379" s="9"/>
      <c r="AA1379" s="9"/>
      <c r="AB1379" s="9"/>
    </row>
    <row r="1380" spans="1:28" ht="78.75" outlineLevel="5">
      <c r="A1380" s="335" t="s">
        <v>706</v>
      </c>
      <c r="B1380" s="79" t="s">
        <v>334</v>
      </c>
      <c r="C1380" s="84" t="s">
        <v>913</v>
      </c>
      <c r="D1380" s="79" t="s">
        <v>2</v>
      </c>
      <c r="E1380" s="79" t="s">
        <v>2</v>
      </c>
      <c r="F1380" s="64"/>
      <c r="G1380" s="51">
        <f>SUM(G1381)</f>
        <v>0</v>
      </c>
      <c r="H1380" s="51">
        <f t="shared" ref="H1380:AB1382" si="1042">SUM(H1381)</f>
        <v>5801.54</v>
      </c>
      <c r="I1380" s="51">
        <f t="shared" si="1042"/>
        <v>0</v>
      </c>
      <c r="J1380" s="51">
        <f t="shared" si="1042"/>
        <v>5801.54</v>
      </c>
      <c r="K1380" s="51">
        <f t="shared" si="1042"/>
        <v>0</v>
      </c>
      <c r="L1380" s="51">
        <f t="shared" si="1042"/>
        <v>0</v>
      </c>
      <c r="M1380" s="51">
        <f t="shared" si="1042"/>
        <v>5801.54</v>
      </c>
      <c r="N1380" s="51">
        <f t="shared" si="1042"/>
        <v>0</v>
      </c>
      <c r="O1380" s="51">
        <f t="shared" si="1042"/>
        <v>5801.54</v>
      </c>
      <c r="P1380" s="51">
        <f t="shared" si="1042"/>
        <v>0</v>
      </c>
      <c r="Q1380" s="51">
        <f t="shared" si="1042"/>
        <v>5801.54</v>
      </c>
      <c r="R1380" s="51">
        <f t="shared" si="1042"/>
        <v>5801.54</v>
      </c>
      <c r="S1380" s="51">
        <f t="shared" si="1042"/>
        <v>0</v>
      </c>
      <c r="T1380" s="51">
        <f t="shared" si="1042"/>
        <v>0</v>
      </c>
      <c r="U1380" s="51">
        <f t="shared" si="1042"/>
        <v>0</v>
      </c>
      <c r="V1380" s="51">
        <f t="shared" si="1042"/>
        <v>0</v>
      </c>
      <c r="W1380" s="51">
        <f t="shared" si="1042"/>
        <v>0</v>
      </c>
      <c r="X1380" s="51">
        <f t="shared" si="1042"/>
        <v>0</v>
      </c>
      <c r="Y1380" s="51">
        <f t="shared" si="1042"/>
        <v>0</v>
      </c>
      <c r="Z1380" s="51">
        <f t="shared" si="1042"/>
        <v>0</v>
      </c>
      <c r="AA1380" s="51">
        <f t="shared" si="1042"/>
        <v>0</v>
      </c>
      <c r="AB1380" s="51">
        <f t="shared" si="1042"/>
        <v>0</v>
      </c>
    </row>
    <row r="1381" spans="1:28" outlineLevel="5">
      <c r="A1381" s="12" t="s">
        <v>418</v>
      </c>
      <c r="B1381" s="22" t="s">
        <v>334</v>
      </c>
      <c r="C1381" s="85" t="s">
        <v>913</v>
      </c>
      <c r="D1381" s="22" t="s">
        <v>139</v>
      </c>
      <c r="E1381" s="22" t="s">
        <v>2</v>
      </c>
      <c r="F1381" s="64"/>
      <c r="G1381" s="28">
        <f>SUM(G1382)</f>
        <v>0</v>
      </c>
      <c r="H1381" s="28">
        <f t="shared" si="1042"/>
        <v>5801.54</v>
      </c>
      <c r="I1381" s="28">
        <f t="shared" si="1042"/>
        <v>0</v>
      </c>
      <c r="J1381" s="28">
        <f t="shared" si="1042"/>
        <v>5801.54</v>
      </c>
      <c r="K1381" s="28">
        <f t="shared" si="1042"/>
        <v>0</v>
      </c>
      <c r="L1381" s="28">
        <f t="shared" si="1042"/>
        <v>0</v>
      </c>
      <c r="M1381" s="28">
        <f t="shared" si="1042"/>
        <v>5801.54</v>
      </c>
      <c r="N1381" s="28">
        <f t="shared" si="1042"/>
        <v>0</v>
      </c>
      <c r="O1381" s="28">
        <f t="shared" si="1042"/>
        <v>5801.54</v>
      </c>
      <c r="P1381" s="28">
        <f t="shared" si="1042"/>
        <v>0</v>
      </c>
      <c r="Q1381" s="28">
        <f t="shared" si="1042"/>
        <v>5801.54</v>
      </c>
      <c r="R1381" s="28">
        <f t="shared" si="1042"/>
        <v>5801.54</v>
      </c>
      <c r="S1381" s="28">
        <f t="shared" si="1042"/>
        <v>0</v>
      </c>
      <c r="T1381" s="28">
        <f t="shared" si="1042"/>
        <v>0</v>
      </c>
      <c r="U1381" s="28">
        <f t="shared" si="1042"/>
        <v>0</v>
      </c>
      <c r="V1381" s="28">
        <f t="shared" si="1042"/>
        <v>0</v>
      </c>
      <c r="W1381" s="28">
        <f t="shared" si="1042"/>
        <v>0</v>
      </c>
      <c r="X1381" s="28">
        <f t="shared" si="1042"/>
        <v>0</v>
      </c>
      <c r="Y1381" s="28">
        <f t="shared" si="1042"/>
        <v>0</v>
      </c>
      <c r="Z1381" s="28">
        <f t="shared" si="1042"/>
        <v>0</v>
      </c>
      <c r="AA1381" s="28">
        <f t="shared" si="1042"/>
        <v>0</v>
      </c>
      <c r="AB1381" s="28">
        <f t="shared" si="1042"/>
        <v>0</v>
      </c>
    </row>
    <row r="1382" spans="1:28" ht="31.5" outlineLevel="5">
      <c r="A1382" s="12" t="s">
        <v>419</v>
      </c>
      <c r="B1382" s="22" t="s">
        <v>334</v>
      </c>
      <c r="C1382" s="85" t="s">
        <v>913</v>
      </c>
      <c r="D1382" s="22" t="s">
        <v>141</v>
      </c>
      <c r="E1382" s="22" t="s">
        <v>2</v>
      </c>
      <c r="F1382" s="64"/>
      <c r="G1382" s="28">
        <f>SUM(G1383)</f>
        <v>0</v>
      </c>
      <c r="H1382" s="28">
        <f t="shared" si="1042"/>
        <v>5801.54</v>
      </c>
      <c r="I1382" s="28">
        <f t="shared" si="1042"/>
        <v>0</v>
      </c>
      <c r="J1382" s="28">
        <f t="shared" si="1042"/>
        <v>5801.54</v>
      </c>
      <c r="K1382" s="28">
        <f t="shared" si="1042"/>
        <v>0</v>
      </c>
      <c r="L1382" s="28">
        <f t="shared" si="1042"/>
        <v>0</v>
      </c>
      <c r="M1382" s="28">
        <f t="shared" si="1042"/>
        <v>5801.54</v>
      </c>
      <c r="N1382" s="28">
        <f t="shared" si="1042"/>
        <v>0</v>
      </c>
      <c r="O1382" s="28">
        <f t="shared" si="1042"/>
        <v>5801.54</v>
      </c>
      <c r="P1382" s="28">
        <f t="shared" si="1042"/>
        <v>0</v>
      </c>
      <c r="Q1382" s="28">
        <f t="shared" si="1042"/>
        <v>5801.54</v>
      </c>
      <c r="R1382" s="28">
        <f t="shared" si="1042"/>
        <v>5801.54</v>
      </c>
      <c r="S1382" s="28">
        <f t="shared" si="1042"/>
        <v>0</v>
      </c>
      <c r="T1382" s="28">
        <f t="shared" si="1042"/>
        <v>0</v>
      </c>
      <c r="U1382" s="28">
        <f t="shared" si="1042"/>
        <v>0</v>
      </c>
      <c r="V1382" s="28">
        <f t="shared" si="1042"/>
        <v>0</v>
      </c>
      <c r="W1382" s="28">
        <f t="shared" si="1042"/>
        <v>0</v>
      </c>
      <c r="X1382" s="28">
        <f t="shared" si="1042"/>
        <v>0</v>
      </c>
      <c r="Y1382" s="28">
        <f t="shared" si="1042"/>
        <v>0</v>
      </c>
      <c r="Z1382" s="28">
        <f t="shared" si="1042"/>
        <v>0</v>
      </c>
      <c r="AA1382" s="28">
        <f t="shared" si="1042"/>
        <v>0</v>
      </c>
      <c r="AB1382" s="28">
        <f t="shared" si="1042"/>
        <v>0</v>
      </c>
    </row>
    <row r="1383" spans="1:28" ht="47.25" outlineLevel="5">
      <c r="A1383" s="12" t="s">
        <v>420</v>
      </c>
      <c r="B1383" s="22" t="s">
        <v>334</v>
      </c>
      <c r="C1383" s="85" t="s">
        <v>913</v>
      </c>
      <c r="D1383" s="22" t="s">
        <v>141</v>
      </c>
      <c r="E1383" s="22" t="s">
        <v>143</v>
      </c>
      <c r="F1383" s="87"/>
      <c r="G1383" s="28">
        <f>SUM(I1383:K1383)-H1383</f>
        <v>0</v>
      </c>
      <c r="H1383" s="28">
        <v>5801.54</v>
      </c>
      <c r="I1383" s="28"/>
      <c r="J1383" s="8">
        <f>SUM(Q1383)</f>
        <v>5801.54</v>
      </c>
      <c r="K1383" s="9">
        <f>SUM(S1383+U1383+W1383+Y1383+AA1383)</f>
        <v>0</v>
      </c>
      <c r="L1383" s="28">
        <f>SUM(N1383:P1383)-M1383</f>
        <v>0</v>
      </c>
      <c r="M1383" s="28">
        <v>5801.54</v>
      </c>
      <c r="N1383" s="28"/>
      <c r="O1383" s="8">
        <f>SUM(R1383)</f>
        <v>5801.54</v>
      </c>
      <c r="P1383" s="9">
        <f>SUM(T1383+V1383+X1383+Z1383+AB1383)</f>
        <v>0</v>
      </c>
      <c r="Q1383" s="9">
        <v>5801.54</v>
      </c>
      <c r="R1383" s="9">
        <v>5801.54</v>
      </c>
      <c r="S1383" s="9"/>
      <c r="T1383" s="9"/>
      <c r="U1383" s="9"/>
      <c r="V1383" s="9"/>
      <c r="W1383" s="9"/>
      <c r="X1383" s="9"/>
      <c r="Y1383" s="9"/>
      <c r="Z1383" s="9"/>
      <c r="AA1383" s="9"/>
      <c r="AB1383" s="9"/>
    </row>
    <row r="1384" spans="1:28" s="7" customFormat="1" ht="126" outlineLevel="2">
      <c r="A1384" s="6" t="s">
        <v>339</v>
      </c>
      <c r="B1384" s="100" t="s">
        <v>334</v>
      </c>
      <c r="C1384" s="100" t="s">
        <v>340</v>
      </c>
      <c r="D1384" s="100" t="s">
        <v>2</v>
      </c>
      <c r="E1384" s="100" t="s">
        <v>2</v>
      </c>
      <c r="F1384" s="105"/>
      <c r="G1384" s="51">
        <f t="shared" ref="G1384:I1386" si="1043">SUM(G1385)</f>
        <v>935473.82</v>
      </c>
      <c r="H1384" s="51">
        <f t="shared" si="1043"/>
        <v>0</v>
      </c>
      <c r="I1384" s="51">
        <f t="shared" si="1043"/>
        <v>935473.82</v>
      </c>
      <c r="J1384" s="51">
        <f t="shared" ref="J1384:AB1386" si="1044">SUM(J1385)</f>
        <v>0</v>
      </c>
      <c r="K1384" s="51">
        <f t="shared" si="1044"/>
        <v>0</v>
      </c>
      <c r="L1384" s="51">
        <f t="shared" si="1044"/>
        <v>935473.82</v>
      </c>
      <c r="M1384" s="51">
        <f t="shared" si="1044"/>
        <v>0</v>
      </c>
      <c r="N1384" s="51">
        <f t="shared" si="1044"/>
        <v>935473.82</v>
      </c>
      <c r="O1384" s="51">
        <f t="shared" si="1044"/>
        <v>0</v>
      </c>
      <c r="P1384" s="51">
        <f t="shared" si="1044"/>
        <v>0</v>
      </c>
      <c r="Q1384" s="51">
        <f t="shared" si="1044"/>
        <v>0</v>
      </c>
      <c r="R1384" s="51">
        <f t="shared" si="1044"/>
        <v>0</v>
      </c>
      <c r="S1384" s="51">
        <f t="shared" si="1044"/>
        <v>0</v>
      </c>
      <c r="T1384" s="51">
        <f t="shared" si="1044"/>
        <v>0</v>
      </c>
      <c r="U1384" s="51">
        <f t="shared" si="1044"/>
        <v>0</v>
      </c>
      <c r="V1384" s="51">
        <f t="shared" si="1044"/>
        <v>0</v>
      </c>
      <c r="W1384" s="51">
        <f t="shared" si="1044"/>
        <v>0</v>
      </c>
      <c r="X1384" s="51">
        <f t="shared" si="1044"/>
        <v>0</v>
      </c>
      <c r="Y1384" s="51">
        <f t="shared" si="1044"/>
        <v>0</v>
      </c>
      <c r="Z1384" s="51">
        <f t="shared" si="1044"/>
        <v>0</v>
      </c>
      <c r="AA1384" s="51">
        <f t="shared" si="1044"/>
        <v>0</v>
      </c>
      <c r="AB1384" s="51">
        <f t="shared" si="1044"/>
        <v>0</v>
      </c>
    </row>
    <row r="1385" spans="1:28" ht="31.5" outlineLevel="3">
      <c r="A1385" s="2" t="s">
        <v>298</v>
      </c>
      <c r="B1385" s="23" t="s">
        <v>334</v>
      </c>
      <c r="C1385" s="23" t="s">
        <v>340</v>
      </c>
      <c r="D1385" s="23" t="s">
        <v>299</v>
      </c>
      <c r="E1385" s="23" t="s">
        <v>2</v>
      </c>
      <c r="F1385" s="23"/>
      <c r="G1385" s="67">
        <f t="shared" si="1043"/>
        <v>935473.82</v>
      </c>
      <c r="H1385" s="67">
        <f t="shared" si="1043"/>
        <v>0</v>
      </c>
      <c r="I1385" s="68">
        <f t="shared" si="1043"/>
        <v>935473.82</v>
      </c>
      <c r="J1385" s="68">
        <f t="shared" si="1044"/>
        <v>0</v>
      </c>
      <c r="K1385" s="68">
        <f t="shared" si="1044"/>
        <v>0</v>
      </c>
      <c r="L1385" s="68">
        <f t="shared" si="1044"/>
        <v>935473.82</v>
      </c>
      <c r="M1385" s="68">
        <f t="shared" si="1044"/>
        <v>0</v>
      </c>
      <c r="N1385" s="68">
        <f t="shared" si="1044"/>
        <v>935473.82</v>
      </c>
      <c r="O1385" s="69">
        <f t="shared" si="1044"/>
        <v>0</v>
      </c>
      <c r="P1385" s="69">
        <f t="shared" si="1044"/>
        <v>0</v>
      </c>
      <c r="Q1385" s="69">
        <f t="shared" si="1044"/>
        <v>0</v>
      </c>
      <c r="R1385" s="69">
        <f t="shared" si="1044"/>
        <v>0</v>
      </c>
      <c r="S1385" s="69">
        <f t="shared" si="1044"/>
        <v>0</v>
      </c>
      <c r="T1385" s="69">
        <f t="shared" si="1044"/>
        <v>0</v>
      </c>
      <c r="U1385" s="69">
        <f t="shared" si="1044"/>
        <v>0</v>
      </c>
      <c r="V1385" s="69">
        <f t="shared" si="1044"/>
        <v>0</v>
      </c>
      <c r="W1385" s="69">
        <f t="shared" si="1044"/>
        <v>0</v>
      </c>
      <c r="X1385" s="28">
        <f t="shared" si="1044"/>
        <v>0</v>
      </c>
      <c r="Y1385" s="28">
        <f t="shared" si="1044"/>
        <v>0</v>
      </c>
      <c r="Z1385" s="28">
        <f t="shared" si="1044"/>
        <v>0</v>
      </c>
      <c r="AA1385" s="28">
        <f t="shared" si="1044"/>
        <v>0</v>
      </c>
      <c r="AB1385" s="28">
        <f t="shared" si="1044"/>
        <v>0</v>
      </c>
    </row>
    <row r="1386" spans="1:28" ht="31.5" outlineLevel="4">
      <c r="A1386" s="2" t="s">
        <v>335</v>
      </c>
      <c r="B1386" s="23" t="s">
        <v>334</v>
      </c>
      <c r="C1386" s="23" t="s">
        <v>340</v>
      </c>
      <c r="D1386" s="23" t="s">
        <v>336</v>
      </c>
      <c r="E1386" s="23" t="s">
        <v>2</v>
      </c>
      <c r="F1386" s="23"/>
      <c r="G1386" s="24">
        <f t="shared" si="1043"/>
        <v>935473.82</v>
      </c>
      <c r="H1386" s="24">
        <f t="shared" si="1043"/>
        <v>0</v>
      </c>
      <c r="I1386" s="35">
        <f t="shared" si="1043"/>
        <v>935473.82</v>
      </c>
      <c r="J1386" s="35">
        <f t="shared" si="1044"/>
        <v>0</v>
      </c>
      <c r="K1386" s="35">
        <f t="shared" si="1044"/>
        <v>0</v>
      </c>
      <c r="L1386" s="35">
        <f t="shared" si="1044"/>
        <v>935473.82</v>
      </c>
      <c r="M1386" s="35">
        <f t="shared" si="1044"/>
        <v>0</v>
      </c>
      <c r="N1386" s="35">
        <f t="shared" si="1044"/>
        <v>935473.82</v>
      </c>
      <c r="O1386" s="28">
        <f t="shared" si="1044"/>
        <v>0</v>
      </c>
      <c r="P1386" s="28">
        <f t="shared" si="1044"/>
        <v>0</v>
      </c>
      <c r="Q1386" s="28">
        <f t="shared" si="1044"/>
        <v>0</v>
      </c>
      <c r="R1386" s="28">
        <f t="shared" si="1044"/>
        <v>0</v>
      </c>
      <c r="S1386" s="28">
        <f t="shared" si="1044"/>
        <v>0</v>
      </c>
      <c r="T1386" s="28">
        <f t="shared" si="1044"/>
        <v>0</v>
      </c>
      <c r="U1386" s="28">
        <f t="shared" si="1044"/>
        <v>0</v>
      </c>
      <c r="V1386" s="28">
        <f t="shared" si="1044"/>
        <v>0</v>
      </c>
      <c r="W1386" s="28">
        <f t="shared" si="1044"/>
        <v>0</v>
      </c>
      <c r="X1386" s="28">
        <f t="shared" si="1044"/>
        <v>0</v>
      </c>
      <c r="Y1386" s="28">
        <f t="shared" si="1044"/>
        <v>0</v>
      </c>
      <c r="Z1386" s="28">
        <f t="shared" si="1044"/>
        <v>0</v>
      </c>
      <c r="AA1386" s="28">
        <f t="shared" si="1044"/>
        <v>0</v>
      </c>
      <c r="AB1386" s="28">
        <f t="shared" si="1044"/>
        <v>0</v>
      </c>
    </row>
    <row r="1387" spans="1:28" ht="31.5" outlineLevel="5">
      <c r="A1387" s="2" t="s">
        <v>337</v>
      </c>
      <c r="B1387" s="23" t="s">
        <v>334</v>
      </c>
      <c r="C1387" s="23" t="s">
        <v>340</v>
      </c>
      <c r="D1387" s="23" t="s">
        <v>336</v>
      </c>
      <c r="E1387" s="23" t="s">
        <v>338</v>
      </c>
      <c r="F1387" s="23">
        <v>25011016</v>
      </c>
      <c r="G1387" s="24">
        <f>SUM(I1387:K1387)-H1387</f>
        <v>935473.82</v>
      </c>
      <c r="H1387" s="24"/>
      <c r="I1387" s="25">
        <v>935473.82</v>
      </c>
      <c r="J1387" s="10">
        <f>SUM(Q1387)</f>
        <v>0</v>
      </c>
      <c r="K1387" s="11">
        <f>SUM(S1387+U1387+W1387+Y1387+AA1387)</f>
        <v>0</v>
      </c>
      <c r="L1387" s="26">
        <f>SUM(N1387:P1387)-M1387</f>
        <v>935473.82</v>
      </c>
      <c r="M1387" s="55"/>
      <c r="N1387" s="54">
        <v>935473.82</v>
      </c>
      <c r="O1387" s="8">
        <f>SUM(R1387)</f>
        <v>0</v>
      </c>
      <c r="P1387" s="9">
        <f>SUM(T1387+V1387+X1387+Z1387+AB1387)</f>
        <v>0</v>
      </c>
      <c r="Q1387" s="9"/>
      <c r="R1387" s="9"/>
      <c r="S1387" s="9"/>
      <c r="T1387" s="9"/>
      <c r="U1387" s="9"/>
      <c r="V1387" s="9"/>
      <c r="W1387" s="9"/>
      <c r="X1387" s="9"/>
      <c r="Y1387" s="9"/>
      <c r="Z1387" s="9"/>
      <c r="AA1387" s="9"/>
      <c r="AB1387" s="9"/>
    </row>
    <row r="1388" spans="1:28" s="7" customFormat="1" ht="141.75" outlineLevel="5">
      <c r="A1388" s="14" t="s">
        <v>497</v>
      </c>
      <c r="B1388" s="79" t="s">
        <v>334</v>
      </c>
      <c r="C1388" s="79" t="s">
        <v>498</v>
      </c>
      <c r="D1388" s="79" t="s">
        <v>2</v>
      </c>
      <c r="E1388" s="79" t="s">
        <v>2</v>
      </c>
      <c r="F1388" s="48"/>
      <c r="G1388" s="49">
        <f>SUM(G1389)</f>
        <v>0</v>
      </c>
      <c r="H1388" s="49">
        <f t="shared" ref="H1388:AB1390" si="1045">SUM(H1389)</f>
        <v>9354.73</v>
      </c>
      <c r="I1388" s="49">
        <f t="shared" si="1045"/>
        <v>0</v>
      </c>
      <c r="J1388" s="49">
        <f t="shared" si="1045"/>
        <v>9354.73</v>
      </c>
      <c r="K1388" s="49">
        <f t="shared" si="1045"/>
        <v>0</v>
      </c>
      <c r="L1388" s="49">
        <f t="shared" si="1045"/>
        <v>0</v>
      </c>
      <c r="M1388" s="49">
        <f t="shared" si="1045"/>
        <v>9354.73</v>
      </c>
      <c r="N1388" s="49">
        <f t="shared" si="1045"/>
        <v>0</v>
      </c>
      <c r="O1388" s="49">
        <f t="shared" si="1045"/>
        <v>9354.73</v>
      </c>
      <c r="P1388" s="49">
        <f t="shared" si="1045"/>
        <v>0</v>
      </c>
      <c r="Q1388" s="49">
        <f t="shared" si="1045"/>
        <v>9354.73</v>
      </c>
      <c r="R1388" s="49">
        <f t="shared" si="1045"/>
        <v>9354.73</v>
      </c>
      <c r="S1388" s="49">
        <f t="shared" si="1045"/>
        <v>0</v>
      </c>
      <c r="T1388" s="49">
        <f t="shared" si="1045"/>
        <v>0</v>
      </c>
      <c r="U1388" s="49">
        <f t="shared" si="1045"/>
        <v>0</v>
      </c>
      <c r="V1388" s="49">
        <f t="shared" si="1045"/>
        <v>0</v>
      </c>
      <c r="W1388" s="49">
        <f t="shared" si="1045"/>
        <v>0</v>
      </c>
      <c r="X1388" s="49">
        <f t="shared" si="1045"/>
        <v>0</v>
      </c>
      <c r="Y1388" s="49">
        <f t="shared" si="1045"/>
        <v>0</v>
      </c>
      <c r="Z1388" s="49">
        <f t="shared" si="1045"/>
        <v>0</v>
      </c>
      <c r="AA1388" s="49">
        <f t="shared" si="1045"/>
        <v>0</v>
      </c>
      <c r="AB1388" s="49">
        <f t="shared" si="1045"/>
        <v>0</v>
      </c>
    </row>
    <row r="1389" spans="1:28" outlineLevel="5">
      <c r="A1389" s="12" t="s">
        <v>418</v>
      </c>
      <c r="B1389" s="22" t="s">
        <v>334</v>
      </c>
      <c r="C1389" s="22" t="s">
        <v>498</v>
      </c>
      <c r="D1389" s="22" t="s">
        <v>139</v>
      </c>
      <c r="E1389" s="22" t="s">
        <v>2</v>
      </c>
      <c r="F1389" s="23"/>
      <c r="G1389" s="24">
        <f>SUM(G1390)</f>
        <v>0</v>
      </c>
      <c r="H1389" s="24">
        <f t="shared" si="1045"/>
        <v>9354.73</v>
      </c>
      <c r="I1389" s="24">
        <f t="shared" si="1045"/>
        <v>0</v>
      </c>
      <c r="J1389" s="24">
        <f t="shared" si="1045"/>
        <v>9354.73</v>
      </c>
      <c r="K1389" s="24">
        <f t="shared" si="1045"/>
        <v>0</v>
      </c>
      <c r="L1389" s="24">
        <f t="shared" si="1045"/>
        <v>0</v>
      </c>
      <c r="M1389" s="24">
        <f t="shared" si="1045"/>
        <v>9354.73</v>
      </c>
      <c r="N1389" s="24">
        <f t="shared" si="1045"/>
        <v>0</v>
      </c>
      <c r="O1389" s="24">
        <f t="shared" si="1045"/>
        <v>9354.73</v>
      </c>
      <c r="P1389" s="24">
        <f t="shared" si="1045"/>
        <v>0</v>
      </c>
      <c r="Q1389" s="24">
        <f t="shared" si="1045"/>
        <v>9354.73</v>
      </c>
      <c r="R1389" s="24">
        <f t="shared" si="1045"/>
        <v>9354.73</v>
      </c>
      <c r="S1389" s="24">
        <f t="shared" si="1045"/>
        <v>0</v>
      </c>
      <c r="T1389" s="24">
        <f t="shared" si="1045"/>
        <v>0</v>
      </c>
      <c r="U1389" s="24">
        <f t="shared" si="1045"/>
        <v>0</v>
      </c>
      <c r="V1389" s="24">
        <f t="shared" si="1045"/>
        <v>0</v>
      </c>
      <c r="W1389" s="24">
        <f t="shared" si="1045"/>
        <v>0</v>
      </c>
      <c r="X1389" s="24">
        <f t="shared" si="1045"/>
        <v>0</v>
      </c>
      <c r="Y1389" s="24">
        <f t="shared" si="1045"/>
        <v>0</v>
      </c>
      <c r="Z1389" s="24">
        <f t="shared" si="1045"/>
        <v>0</v>
      </c>
      <c r="AA1389" s="24">
        <f t="shared" si="1045"/>
        <v>0</v>
      </c>
      <c r="AB1389" s="24">
        <f t="shared" si="1045"/>
        <v>0</v>
      </c>
    </row>
    <row r="1390" spans="1:28" ht="31.5" outlineLevel="5">
      <c r="A1390" s="12" t="s">
        <v>419</v>
      </c>
      <c r="B1390" s="22" t="s">
        <v>334</v>
      </c>
      <c r="C1390" s="22" t="s">
        <v>498</v>
      </c>
      <c r="D1390" s="22" t="s">
        <v>141</v>
      </c>
      <c r="E1390" s="22" t="s">
        <v>2</v>
      </c>
      <c r="F1390" s="23"/>
      <c r="G1390" s="24">
        <f>SUM(G1391)</f>
        <v>0</v>
      </c>
      <c r="H1390" s="24">
        <f t="shared" si="1045"/>
        <v>9354.73</v>
      </c>
      <c r="I1390" s="24">
        <f t="shared" si="1045"/>
        <v>0</v>
      </c>
      <c r="J1390" s="24">
        <f t="shared" si="1045"/>
        <v>9354.73</v>
      </c>
      <c r="K1390" s="24">
        <f t="shared" si="1045"/>
        <v>0</v>
      </c>
      <c r="L1390" s="24">
        <f t="shared" si="1045"/>
        <v>0</v>
      </c>
      <c r="M1390" s="53">
        <f t="shared" si="1045"/>
        <v>9354.73</v>
      </c>
      <c r="N1390" s="53">
        <f t="shared" si="1045"/>
        <v>0</v>
      </c>
      <c r="O1390" s="24">
        <f t="shared" si="1045"/>
        <v>9354.73</v>
      </c>
      <c r="P1390" s="24">
        <f t="shared" si="1045"/>
        <v>0</v>
      </c>
      <c r="Q1390" s="24">
        <f t="shared" si="1045"/>
        <v>9354.73</v>
      </c>
      <c r="R1390" s="24">
        <f t="shared" si="1045"/>
        <v>9354.73</v>
      </c>
      <c r="S1390" s="24">
        <f t="shared" si="1045"/>
        <v>0</v>
      </c>
      <c r="T1390" s="24">
        <f t="shared" si="1045"/>
        <v>0</v>
      </c>
      <c r="U1390" s="24">
        <f t="shared" si="1045"/>
        <v>0</v>
      </c>
      <c r="V1390" s="24">
        <f t="shared" si="1045"/>
        <v>0</v>
      </c>
      <c r="W1390" s="24">
        <f t="shared" si="1045"/>
        <v>0</v>
      </c>
      <c r="X1390" s="24">
        <f t="shared" si="1045"/>
        <v>0</v>
      </c>
      <c r="Y1390" s="24">
        <f t="shared" si="1045"/>
        <v>0</v>
      </c>
      <c r="Z1390" s="24">
        <f t="shared" si="1045"/>
        <v>0</v>
      </c>
      <c r="AA1390" s="24">
        <f t="shared" si="1045"/>
        <v>0</v>
      </c>
      <c r="AB1390" s="24">
        <f t="shared" si="1045"/>
        <v>0</v>
      </c>
    </row>
    <row r="1391" spans="1:28" s="27" customFormat="1" ht="47.25" outlineLevel="5">
      <c r="A1391" s="12" t="s">
        <v>420</v>
      </c>
      <c r="B1391" s="22" t="s">
        <v>334</v>
      </c>
      <c r="C1391" s="22" t="s">
        <v>498</v>
      </c>
      <c r="D1391" s="22" t="s">
        <v>141</v>
      </c>
      <c r="E1391" s="22" t="s">
        <v>143</v>
      </c>
      <c r="F1391" s="23"/>
      <c r="G1391" s="24">
        <f>SUM(I1391:K1391)-H1391</f>
        <v>0</v>
      </c>
      <c r="H1391" s="24">
        <v>9354.73</v>
      </c>
      <c r="I1391" s="25"/>
      <c r="J1391" s="10">
        <f>SUM(Q1391)</f>
        <v>9354.73</v>
      </c>
      <c r="K1391" s="11">
        <f>SUM(S1391+U1391+W1391+Y1391+AA1391)</f>
        <v>0</v>
      </c>
      <c r="L1391" s="26">
        <f>SUM(N1391:P1391)-M1391</f>
        <v>0</v>
      </c>
      <c r="M1391" s="28">
        <v>9354.73</v>
      </c>
      <c r="N1391" s="28"/>
      <c r="O1391" s="8">
        <f>SUM(R1391)</f>
        <v>9354.73</v>
      </c>
      <c r="P1391" s="9">
        <f>SUM(T1391+V1391+X1391+Z1391+AB1391)</f>
        <v>0</v>
      </c>
      <c r="Q1391" s="9">
        <v>9354.73</v>
      </c>
      <c r="R1391" s="9">
        <v>9354.73</v>
      </c>
      <c r="S1391" s="9"/>
      <c r="T1391" s="9"/>
      <c r="U1391" s="9"/>
      <c r="V1391" s="9"/>
      <c r="W1391" s="9"/>
      <c r="X1391" s="9"/>
      <c r="Y1391" s="9"/>
      <c r="Z1391" s="9"/>
      <c r="AA1391" s="9"/>
      <c r="AB1391" s="9"/>
    </row>
    <row r="1392" spans="1:28" s="7" customFormat="1" ht="47.25" outlineLevel="5">
      <c r="A1392" s="14" t="s">
        <v>915</v>
      </c>
      <c r="B1392" s="79" t="s">
        <v>334</v>
      </c>
      <c r="C1392" s="79">
        <v>1730107002</v>
      </c>
      <c r="D1392" s="79" t="s">
        <v>2</v>
      </c>
      <c r="E1392" s="79" t="s">
        <v>2</v>
      </c>
      <c r="F1392" s="48"/>
      <c r="G1392" s="49">
        <f>SUM(G1393)</f>
        <v>74000</v>
      </c>
      <c r="H1392" s="49">
        <f t="shared" ref="H1392:AB1393" si="1046">SUM(H1393)</f>
        <v>0</v>
      </c>
      <c r="I1392" s="49">
        <f t="shared" si="1046"/>
        <v>0</v>
      </c>
      <c r="J1392" s="49">
        <f t="shared" si="1046"/>
        <v>74000</v>
      </c>
      <c r="K1392" s="49">
        <f t="shared" si="1046"/>
        <v>0</v>
      </c>
      <c r="L1392" s="49">
        <f t="shared" si="1046"/>
        <v>74000</v>
      </c>
      <c r="M1392" s="71">
        <f t="shared" si="1046"/>
        <v>0</v>
      </c>
      <c r="N1392" s="71">
        <f t="shared" si="1046"/>
        <v>0</v>
      </c>
      <c r="O1392" s="49">
        <f t="shared" si="1046"/>
        <v>74000</v>
      </c>
      <c r="P1392" s="49">
        <f t="shared" si="1046"/>
        <v>0</v>
      </c>
      <c r="Q1392" s="49">
        <f t="shared" si="1046"/>
        <v>74000</v>
      </c>
      <c r="R1392" s="49">
        <f t="shared" si="1046"/>
        <v>74000</v>
      </c>
      <c r="S1392" s="49">
        <f t="shared" si="1046"/>
        <v>0</v>
      </c>
      <c r="T1392" s="49">
        <f t="shared" si="1046"/>
        <v>0</v>
      </c>
      <c r="U1392" s="49">
        <f t="shared" si="1046"/>
        <v>0</v>
      </c>
      <c r="V1392" s="49">
        <f t="shared" si="1046"/>
        <v>0</v>
      </c>
      <c r="W1392" s="49">
        <f t="shared" si="1046"/>
        <v>0</v>
      </c>
      <c r="X1392" s="49">
        <f t="shared" si="1046"/>
        <v>0</v>
      </c>
      <c r="Y1392" s="49">
        <f t="shared" si="1046"/>
        <v>0</v>
      </c>
      <c r="Z1392" s="49">
        <f t="shared" si="1046"/>
        <v>0</v>
      </c>
      <c r="AA1392" s="49">
        <f t="shared" si="1046"/>
        <v>0</v>
      </c>
      <c r="AB1392" s="49">
        <f t="shared" si="1046"/>
        <v>0</v>
      </c>
    </row>
    <row r="1393" spans="1:28" ht="47.25" outlineLevel="5">
      <c r="A1393" s="12" t="s">
        <v>410</v>
      </c>
      <c r="B1393" s="22" t="s">
        <v>334</v>
      </c>
      <c r="C1393" s="22">
        <v>1730107002</v>
      </c>
      <c r="D1393" s="22">
        <v>200</v>
      </c>
      <c r="E1393" s="22" t="s">
        <v>2</v>
      </c>
      <c r="F1393" s="23"/>
      <c r="G1393" s="24">
        <f>SUM(G1394)</f>
        <v>74000</v>
      </c>
      <c r="H1393" s="24">
        <f t="shared" si="1046"/>
        <v>0</v>
      </c>
      <c r="I1393" s="24">
        <f t="shared" si="1046"/>
        <v>0</v>
      </c>
      <c r="J1393" s="24">
        <f t="shared" si="1046"/>
        <v>74000</v>
      </c>
      <c r="K1393" s="24">
        <f t="shared" si="1046"/>
        <v>0</v>
      </c>
      <c r="L1393" s="24">
        <f t="shared" si="1046"/>
        <v>74000</v>
      </c>
      <c r="M1393" s="24">
        <f t="shared" si="1046"/>
        <v>0</v>
      </c>
      <c r="N1393" s="24">
        <f t="shared" si="1046"/>
        <v>0</v>
      </c>
      <c r="O1393" s="24">
        <f t="shared" si="1046"/>
        <v>74000</v>
      </c>
      <c r="P1393" s="24">
        <f t="shared" si="1046"/>
        <v>0</v>
      </c>
      <c r="Q1393" s="24">
        <f t="shared" si="1046"/>
        <v>74000</v>
      </c>
      <c r="R1393" s="24">
        <f t="shared" si="1046"/>
        <v>74000</v>
      </c>
      <c r="S1393" s="24">
        <f t="shared" si="1046"/>
        <v>0</v>
      </c>
      <c r="T1393" s="24">
        <f t="shared" si="1046"/>
        <v>0</v>
      </c>
      <c r="U1393" s="24">
        <f t="shared" si="1046"/>
        <v>0</v>
      </c>
      <c r="V1393" s="24">
        <f t="shared" si="1046"/>
        <v>0</v>
      </c>
      <c r="W1393" s="24">
        <f t="shared" si="1046"/>
        <v>0</v>
      </c>
      <c r="X1393" s="24">
        <f t="shared" si="1046"/>
        <v>0</v>
      </c>
      <c r="Y1393" s="24">
        <f t="shared" si="1046"/>
        <v>0</v>
      </c>
      <c r="Z1393" s="24">
        <f t="shared" si="1046"/>
        <v>0</v>
      </c>
      <c r="AA1393" s="24">
        <f t="shared" si="1046"/>
        <v>0</v>
      </c>
      <c r="AB1393" s="24">
        <f t="shared" si="1046"/>
        <v>0</v>
      </c>
    </row>
    <row r="1394" spans="1:28" ht="31.5" outlineLevel="5">
      <c r="A1394" s="12" t="s">
        <v>411</v>
      </c>
      <c r="B1394" s="22" t="s">
        <v>334</v>
      </c>
      <c r="C1394" s="22">
        <v>1730107002</v>
      </c>
      <c r="D1394" s="22">
        <v>244</v>
      </c>
      <c r="E1394" s="22" t="s">
        <v>2</v>
      </c>
      <c r="F1394" s="23"/>
      <c r="G1394" s="24">
        <f>SUM(G1395:G1397)</f>
        <v>74000</v>
      </c>
      <c r="H1394" s="24">
        <f t="shared" ref="H1394:AB1394" si="1047">SUM(H1395:H1397)</f>
        <v>0</v>
      </c>
      <c r="I1394" s="24">
        <f t="shared" si="1047"/>
        <v>0</v>
      </c>
      <c r="J1394" s="24">
        <f t="shared" si="1047"/>
        <v>74000</v>
      </c>
      <c r="K1394" s="24">
        <f t="shared" si="1047"/>
        <v>0</v>
      </c>
      <c r="L1394" s="24">
        <f t="shared" si="1047"/>
        <v>74000</v>
      </c>
      <c r="M1394" s="24">
        <f t="shared" si="1047"/>
        <v>0</v>
      </c>
      <c r="N1394" s="24">
        <f t="shared" si="1047"/>
        <v>0</v>
      </c>
      <c r="O1394" s="24">
        <f t="shared" si="1047"/>
        <v>74000</v>
      </c>
      <c r="P1394" s="24">
        <f t="shared" si="1047"/>
        <v>0</v>
      </c>
      <c r="Q1394" s="24">
        <f t="shared" si="1047"/>
        <v>74000</v>
      </c>
      <c r="R1394" s="24">
        <f t="shared" si="1047"/>
        <v>74000</v>
      </c>
      <c r="S1394" s="24">
        <f t="shared" si="1047"/>
        <v>0</v>
      </c>
      <c r="T1394" s="24">
        <f t="shared" si="1047"/>
        <v>0</v>
      </c>
      <c r="U1394" s="24">
        <f t="shared" si="1047"/>
        <v>0</v>
      </c>
      <c r="V1394" s="24">
        <f t="shared" si="1047"/>
        <v>0</v>
      </c>
      <c r="W1394" s="24">
        <f t="shared" si="1047"/>
        <v>0</v>
      </c>
      <c r="X1394" s="24">
        <f t="shared" si="1047"/>
        <v>0</v>
      </c>
      <c r="Y1394" s="24">
        <f t="shared" si="1047"/>
        <v>0</v>
      </c>
      <c r="Z1394" s="24">
        <f t="shared" si="1047"/>
        <v>0</v>
      </c>
      <c r="AA1394" s="24">
        <f t="shared" si="1047"/>
        <v>0</v>
      </c>
      <c r="AB1394" s="24">
        <f t="shared" si="1047"/>
        <v>0</v>
      </c>
    </row>
    <row r="1395" spans="1:28" outlineLevel="5">
      <c r="A1395" s="12" t="s">
        <v>914</v>
      </c>
      <c r="B1395" s="22" t="s">
        <v>334</v>
      </c>
      <c r="C1395" s="22">
        <v>1730107002</v>
      </c>
      <c r="D1395" s="22">
        <v>244</v>
      </c>
      <c r="E1395" s="22">
        <v>222</v>
      </c>
      <c r="F1395" s="23"/>
      <c r="G1395" s="53">
        <f>SUM(I1395:K1395)-H1395</f>
        <v>18800</v>
      </c>
      <c r="H1395" s="53"/>
      <c r="I1395" s="25"/>
      <c r="J1395" s="10">
        <f>SUM(Q1395)</f>
        <v>18800</v>
      </c>
      <c r="K1395" s="11">
        <f>SUM(S1395+U1395+W1395+Y1395+AA1395)</f>
        <v>0</v>
      </c>
      <c r="L1395" s="26">
        <f>SUM(N1395:P1395)-M1395</f>
        <v>18800</v>
      </c>
      <c r="M1395" s="26"/>
      <c r="N1395" s="26"/>
      <c r="O1395" s="10">
        <f>SUM(R1395)</f>
        <v>18800</v>
      </c>
      <c r="P1395" s="11">
        <f>SUM(T1395+V1395+X1395+Z1395+AB1395)</f>
        <v>0</v>
      </c>
      <c r="Q1395" s="11">
        <v>18800</v>
      </c>
      <c r="R1395" s="11">
        <v>18800</v>
      </c>
      <c r="S1395" s="11"/>
      <c r="T1395" s="11"/>
      <c r="U1395" s="11"/>
      <c r="V1395" s="11"/>
      <c r="W1395" s="11"/>
      <c r="X1395" s="11"/>
      <c r="Y1395" s="11"/>
      <c r="Z1395" s="11"/>
      <c r="AA1395" s="11"/>
      <c r="AB1395" s="11"/>
    </row>
    <row r="1396" spans="1:28" ht="47.25" outlineLevel="5">
      <c r="A1396" s="2" t="s">
        <v>31</v>
      </c>
      <c r="B1396" s="22" t="s">
        <v>334</v>
      </c>
      <c r="C1396" s="22">
        <v>1730107002</v>
      </c>
      <c r="D1396" s="22">
        <v>244</v>
      </c>
      <c r="E1396" s="242">
        <v>346</v>
      </c>
      <c r="F1396" s="97"/>
      <c r="G1396" s="53">
        <f t="shared" ref="G1396:G1397" si="1048">SUM(I1396:K1396)-H1396</f>
        <v>30000</v>
      </c>
      <c r="H1396" s="53"/>
      <c r="I1396" s="25"/>
      <c r="J1396" s="10">
        <f t="shared" ref="J1396:J1397" si="1049">SUM(Q1396)</f>
        <v>30000</v>
      </c>
      <c r="K1396" s="11">
        <f t="shared" ref="K1396:K1397" si="1050">SUM(S1396+U1396+W1396+Y1396+AA1396)</f>
        <v>0</v>
      </c>
      <c r="L1396" s="26">
        <f t="shared" ref="L1396:L1397" si="1051">SUM(N1396:P1396)-M1396</f>
        <v>30000</v>
      </c>
      <c r="M1396" s="26"/>
      <c r="N1396" s="26"/>
      <c r="O1396" s="10">
        <f t="shared" ref="O1396:O1397" si="1052">SUM(R1396)</f>
        <v>30000</v>
      </c>
      <c r="P1396" s="11">
        <f t="shared" ref="P1396:P1397" si="1053">SUM(T1396+V1396+X1396+Z1396+AB1396)</f>
        <v>0</v>
      </c>
      <c r="Q1396" s="11">
        <v>30000</v>
      </c>
      <c r="R1396" s="11">
        <v>30000</v>
      </c>
      <c r="S1396" s="11"/>
      <c r="T1396" s="11"/>
      <c r="U1396" s="11"/>
      <c r="V1396" s="11"/>
      <c r="W1396" s="11"/>
      <c r="X1396" s="11"/>
      <c r="Y1396" s="9"/>
      <c r="Z1396" s="9"/>
      <c r="AA1396" s="9"/>
      <c r="AB1396" s="9"/>
    </row>
    <row r="1397" spans="1:28" ht="47.25" outlineLevel="5">
      <c r="A1397" s="12" t="s">
        <v>484</v>
      </c>
      <c r="B1397" s="22" t="s">
        <v>334</v>
      </c>
      <c r="C1397" s="22">
        <v>1730107002</v>
      </c>
      <c r="D1397" s="86">
        <v>244</v>
      </c>
      <c r="E1397" s="329">
        <v>349</v>
      </c>
      <c r="F1397" s="64"/>
      <c r="G1397" s="28">
        <f t="shared" si="1048"/>
        <v>25200</v>
      </c>
      <c r="H1397" s="28"/>
      <c r="I1397" s="28"/>
      <c r="J1397" s="8">
        <f t="shared" si="1049"/>
        <v>25200</v>
      </c>
      <c r="K1397" s="9">
        <f t="shared" si="1050"/>
        <v>0</v>
      </c>
      <c r="L1397" s="28">
        <f t="shared" si="1051"/>
        <v>25200</v>
      </c>
      <c r="M1397" s="28"/>
      <c r="N1397" s="28"/>
      <c r="O1397" s="8">
        <f t="shared" si="1052"/>
        <v>25200</v>
      </c>
      <c r="P1397" s="9">
        <f t="shared" si="1053"/>
        <v>0</v>
      </c>
      <c r="Q1397" s="9">
        <v>25200</v>
      </c>
      <c r="R1397" s="9">
        <v>25200</v>
      </c>
      <c r="S1397" s="9"/>
      <c r="T1397" s="9"/>
      <c r="U1397" s="9"/>
      <c r="V1397" s="9"/>
      <c r="W1397" s="9"/>
      <c r="X1397" s="9"/>
      <c r="Y1397" s="32"/>
      <c r="Z1397" s="9"/>
      <c r="AA1397" s="9"/>
      <c r="AB1397" s="9"/>
    </row>
    <row r="1398" spans="1:28" s="7" customFormat="1" ht="47.25" outlineLevel="5">
      <c r="A1398" s="14" t="s">
        <v>500</v>
      </c>
      <c r="B1398" s="79" t="s">
        <v>334</v>
      </c>
      <c r="C1398" s="79" t="s">
        <v>501</v>
      </c>
      <c r="D1398" s="101" t="s">
        <v>2</v>
      </c>
      <c r="E1398" s="334" t="s">
        <v>2</v>
      </c>
      <c r="F1398" s="65"/>
      <c r="G1398" s="51">
        <f>SUM(G1399)</f>
        <v>100000</v>
      </c>
      <c r="H1398" s="51">
        <f t="shared" ref="H1398:AB1399" si="1054">SUM(H1399)</f>
        <v>0</v>
      </c>
      <c r="I1398" s="51">
        <f t="shared" si="1054"/>
        <v>0</v>
      </c>
      <c r="J1398" s="51">
        <f t="shared" si="1054"/>
        <v>100000</v>
      </c>
      <c r="K1398" s="51">
        <f t="shared" si="1054"/>
        <v>0</v>
      </c>
      <c r="L1398" s="51">
        <f t="shared" si="1054"/>
        <v>100000</v>
      </c>
      <c r="M1398" s="51">
        <f t="shared" si="1054"/>
        <v>0</v>
      </c>
      <c r="N1398" s="51">
        <f t="shared" si="1054"/>
        <v>0</v>
      </c>
      <c r="O1398" s="51">
        <f t="shared" si="1054"/>
        <v>100000</v>
      </c>
      <c r="P1398" s="51">
        <f t="shared" si="1054"/>
        <v>0</v>
      </c>
      <c r="Q1398" s="51">
        <f t="shared" si="1054"/>
        <v>100000</v>
      </c>
      <c r="R1398" s="51">
        <f t="shared" si="1054"/>
        <v>100000</v>
      </c>
      <c r="S1398" s="51">
        <f t="shared" si="1054"/>
        <v>0</v>
      </c>
      <c r="T1398" s="51">
        <f t="shared" si="1054"/>
        <v>0</v>
      </c>
      <c r="U1398" s="51">
        <f t="shared" si="1054"/>
        <v>0</v>
      </c>
      <c r="V1398" s="51">
        <f t="shared" si="1054"/>
        <v>0</v>
      </c>
      <c r="W1398" s="51">
        <f t="shared" si="1054"/>
        <v>0</v>
      </c>
      <c r="X1398" s="51">
        <f t="shared" si="1054"/>
        <v>0</v>
      </c>
      <c r="Y1398" s="103">
        <f t="shared" si="1054"/>
        <v>0</v>
      </c>
      <c r="Z1398" s="71">
        <f t="shared" si="1054"/>
        <v>0</v>
      </c>
      <c r="AA1398" s="71">
        <f t="shared" si="1054"/>
        <v>0</v>
      </c>
      <c r="AB1398" s="71">
        <f t="shared" si="1054"/>
        <v>0</v>
      </c>
    </row>
    <row r="1399" spans="1:28" ht="47.25" outlineLevel="5">
      <c r="A1399" s="12" t="s">
        <v>410</v>
      </c>
      <c r="B1399" s="22" t="s">
        <v>334</v>
      </c>
      <c r="C1399" s="22" t="s">
        <v>501</v>
      </c>
      <c r="D1399" s="86" t="s">
        <v>26</v>
      </c>
      <c r="E1399" s="329" t="s">
        <v>2</v>
      </c>
      <c r="F1399" s="64"/>
      <c r="G1399" s="28">
        <f>SUM(G1400)</f>
        <v>100000</v>
      </c>
      <c r="H1399" s="28">
        <f t="shared" si="1054"/>
        <v>0</v>
      </c>
      <c r="I1399" s="28">
        <f t="shared" si="1054"/>
        <v>0</v>
      </c>
      <c r="J1399" s="28">
        <f t="shared" si="1054"/>
        <v>100000</v>
      </c>
      <c r="K1399" s="28">
        <f t="shared" si="1054"/>
        <v>0</v>
      </c>
      <c r="L1399" s="28">
        <f t="shared" si="1054"/>
        <v>100000</v>
      </c>
      <c r="M1399" s="28">
        <f t="shared" si="1054"/>
        <v>0</v>
      </c>
      <c r="N1399" s="28">
        <f t="shared" si="1054"/>
        <v>0</v>
      </c>
      <c r="O1399" s="28">
        <f t="shared" si="1054"/>
        <v>100000</v>
      </c>
      <c r="P1399" s="28">
        <f t="shared" si="1054"/>
        <v>0</v>
      </c>
      <c r="Q1399" s="28">
        <f t="shared" si="1054"/>
        <v>100000</v>
      </c>
      <c r="R1399" s="28">
        <f t="shared" si="1054"/>
        <v>100000</v>
      </c>
      <c r="S1399" s="28">
        <f t="shared" si="1054"/>
        <v>0</v>
      </c>
      <c r="T1399" s="28">
        <f t="shared" si="1054"/>
        <v>0</v>
      </c>
      <c r="U1399" s="28">
        <f t="shared" si="1054"/>
        <v>0</v>
      </c>
      <c r="V1399" s="28">
        <f t="shared" si="1054"/>
        <v>0</v>
      </c>
      <c r="W1399" s="28">
        <f t="shared" si="1054"/>
        <v>0</v>
      </c>
      <c r="X1399" s="28">
        <f t="shared" si="1054"/>
        <v>0</v>
      </c>
      <c r="Y1399" s="83">
        <f t="shared" si="1054"/>
        <v>0</v>
      </c>
      <c r="Z1399" s="24">
        <f t="shared" si="1054"/>
        <v>0</v>
      </c>
      <c r="AA1399" s="24">
        <f t="shared" si="1054"/>
        <v>0</v>
      </c>
      <c r="AB1399" s="24">
        <f t="shared" si="1054"/>
        <v>0</v>
      </c>
    </row>
    <row r="1400" spans="1:28" ht="31.5" outlineLevel="5">
      <c r="A1400" s="12" t="s">
        <v>411</v>
      </c>
      <c r="B1400" s="22" t="s">
        <v>334</v>
      </c>
      <c r="C1400" s="22" t="s">
        <v>501</v>
      </c>
      <c r="D1400" s="22" t="s">
        <v>28</v>
      </c>
      <c r="E1400" s="320" t="s">
        <v>2</v>
      </c>
      <c r="F1400" s="66"/>
      <c r="G1400" s="67">
        <f>SUM(G1401)</f>
        <v>100000</v>
      </c>
      <c r="H1400" s="93">
        <f t="shared" ref="H1400:AB1400" si="1055">SUM(H1401)</f>
        <v>0</v>
      </c>
      <c r="I1400" s="93">
        <f t="shared" si="1055"/>
        <v>0</v>
      </c>
      <c r="J1400" s="93">
        <f t="shared" si="1055"/>
        <v>100000</v>
      </c>
      <c r="K1400" s="93">
        <f t="shared" si="1055"/>
        <v>0</v>
      </c>
      <c r="L1400" s="93">
        <f t="shared" si="1055"/>
        <v>100000</v>
      </c>
      <c r="M1400" s="93">
        <f t="shared" si="1055"/>
        <v>0</v>
      </c>
      <c r="N1400" s="93">
        <f t="shared" si="1055"/>
        <v>0</v>
      </c>
      <c r="O1400" s="67">
        <f t="shared" si="1055"/>
        <v>100000</v>
      </c>
      <c r="P1400" s="67">
        <f t="shared" si="1055"/>
        <v>0</v>
      </c>
      <c r="Q1400" s="67">
        <f t="shared" si="1055"/>
        <v>100000</v>
      </c>
      <c r="R1400" s="67">
        <f t="shared" si="1055"/>
        <v>100000</v>
      </c>
      <c r="S1400" s="67">
        <f t="shared" si="1055"/>
        <v>0</v>
      </c>
      <c r="T1400" s="67">
        <f t="shared" si="1055"/>
        <v>0</v>
      </c>
      <c r="U1400" s="67">
        <f t="shared" si="1055"/>
        <v>0</v>
      </c>
      <c r="V1400" s="67">
        <f t="shared" si="1055"/>
        <v>0</v>
      </c>
      <c r="W1400" s="67">
        <f t="shared" si="1055"/>
        <v>0</v>
      </c>
      <c r="X1400" s="67">
        <f t="shared" si="1055"/>
        <v>0</v>
      </c>
      <c r="Y1400" s="24">
        <f t="shared" si="1055"/>
        <v>0</v>
      </c>
      <c r="Z1400" s="24">
        <f t="shared" si="1055"/>
        <v>0</v>
      </c>
      <c r="AA1400" s="24">
        <f t="shared" si="1055"/>
        <v>0</v>
      </c>
      <c r="AB1400" s="24">
        <f t="shared" si="1055"/>
        <v>0</v>
      </c>
    </row>
    <row r="1401" spans="1:28" ht="31.5" outlineLevel="5">
      <c r="A1401" s="12" t="s">
        <v>415</v>
      </c>
      <c r="B1401" s="22" t="s">
        <v>334</v>
      </c>
      <c r="C1401" s="22" t="s">
        <v>501</v>
      </c>
      <c r="D1401" s="22" t="s">
        <v>28</v>
      </c>
      <c r="E1401" s="22" t="s">
        <v>72</v>
      </c>
      <c r="F1401" s="23"/>
      <c r="G1401" s="35">
        <f>SUM(I1401:K1401)-H1401</f>
        <v>100000</v>
      </c>
      <c r="H1401" s="28"/>
      <c r="I1401" s="28"/>
      <c r="J1401" s="8">
        <f>SUM(Q1401)</f>
        <v>100000</v>
      </c>
      <c r="K1401" s="9">
        <f>SUM(S1401+U1401+W1401+Y1401+AA1401)</f>
        <v>0</v>
      </c>
      <c r="L1401" s="28">
        <f>SUM(N1401:P1401)-M1401</f>
        <v>100000</v>
      </c>
      <c r="M1401" s="37"/>
      <c r="N1401" s="28"/>
      <c r="O1401" s="8">
        <f>SUM(R1401)</f>
        <v>100000</v>
      </c>
      <c r="P1401" s="9">
        <f>SUM(T1401+V1401+X1401+Z1401+AB1401)</f>
        <v>0</v>
      </c>
      <c r="Q1401" s="9">
        <v>100000</v>
      </c>
      <c r="R1401" s="9">
        <v>100000</v>
      </c>
      <c r="S1401" s="9"/>
      <c r="T1401" s="9"/>
      <c r="U1401" s="9"/>
      <c r="V1401" s="9"/>
      <c r="W1401" s="9"/>
      <c r="X1401" s="9"/>
      <c r="Y1401" s="9"/>
      <c r="Z1401" s="9"/>
      <c r="AA1401" s="9"/>
      <c r="AB1401" s="9"/>
    </row>
    <row r="1402" spans="1:28" ht="78.75" outlineLevel="5">
      <c r="A1402" s="14" t="s">
        <v>1000</v>
      </c>
      <c r="B1402" s="79" t="s">
        <v>334</v>
      </c>
      <c r="C1402" s="79" t="s">
        <v>999</v>
      </c>
      <c r="D1402" s="101" t="s">
        <v>2</v>
      </c>
      <c r="E1402" s="334" t="s">
        <v>2</v>
      </c>
      <c r="F1402" s="23"/>
      <c r="G1402" s="50">
        <f>SUM(G1403)</f>
        <v>189000</v>
      </c>
      <c r="H1402" s="50">
        <f t="shared" ref="H1402:AB1404" si="1056">SUM(H1403)</f>
        <v>0</v>
      </c>
      <c r="I1402" s="50">
        <f t="shared" si="1056"/>
        <v>189000</v>
      </c>
      <c r="J1402" s="50">
        <f t="shared" si="1056"/>
        <v>0</v>
      </c>
      <c r="K1402" s="50">
        <f t="shared" si="1056"/>
        <v>0</v>
      </c>
      <c r="L1402" s="50">
        <f t="shared" si="1056"/>
        <v>189000</v>
      </c>
      <c r="M1402" s="50">
        <f t="shared" si="1056"/>
        <v>0</v>
      </c>
      <c r="N1402" s="50">
        <f t="shared" si="1056"/>
        <v>189000</v>
      </c>
      <c r="O1402" s="50">
        <f t="shared" si="1056"/>
        <v>0</v>
      </c>
      <c r="P1402" s="50">
        <f t="shared" si="1056"/>
        <v>0</v>
      </c>
      <c r="Q1402" s="50">
        <f t="shared" si="1056"/>
        <v>0</v>
      </c>
      <c r="R1402" s="50">
        <f t="shared" si="1056"/>
        <v>0</v>
      </c>
      <c r="S1402" s="50">
        <f t="shared" si="1056"/>
        <v>0</v>
      </c>
      <c r="T1402" s="50">
        <f t="shared" si="1056"/>
        <v>0</v>
      </c>
      <c r="U1402" s="50">
        <f t="shared" si="1056"/>
        <v>0</v>
      </c>
      <c r="V1402" s="50">
        <f t="shared" si="1056"/>
        <v>0</v>
      </c>
      <c r="W1402" s="50">
        <f t="shared" si="1056"/>
        <v>0</v>
      </c>
      <c r="X1402" s="50">
        <f t="shared" si="1056"/>
        <v>0</v>
      </c>
      <c r="Y1402" s="50">
        <f t="shared" si="1056"/>
        <v>0</v>
      </c>
      <c r="Z1402" s="50">
        <f t="shared" si="1056"/>
        <v>0</v>
      </c>
      <c r="AA1402" s="50">
        <f t="shared" si="1056"/>
        <v>0</v>
      </c>
      <c r="AB1402" s="51">
        <f t="shared" si="1056"/>
        <v>0</v>
      </c>
    </row>
    <row r="1403" spans="1:28" ht="47.25" outlineLevel="5">
      <c r="A1403" s="12" t="s">
        <v>410</v>
      </c>
      <c r="B1403" s="22" t="s">
        <v>334</v>
      </c>
      <c r="C1403" s="22" t="s">
        <v>999</v>
      </c>
      <c r="D1403" s="86" t="s">
        <v>26</v>
      </c>
      <c r="E1403" s="329" t="s">
        <v>2</v>
      </c>
      <c r="F1403" s="23"/>
      <c r="G1403" s="35">
        <f>SUM(G1404)</f>
        <v>189000</v>
      </c>
      <c r="H1403" s="35">
        <f t="shared" si="1056"/>
        <v>0</v>
      </c>
      <c r="I1403" s="35">
        <f t="shared" si="1056"/>
        <v>189000</v>
      </c>
      <c r="J1403" s="35">
        <f t="shared" si="1056"/>
        <v>0</v>
      </c>
      <c r="K1403" s="35">
        <f t="shared" si="1056"/>
        <v>0</v>
      </c>
      <c r="L1403" s="35">
        <f t="shared" si="1056"/>
        <v>189000</v>
      </c>
      <c r="M1403" s="35">
        <f t="shared" si="1056"/>
        <v>0</v>
      </c>
      <c r="N1403" s="35">
        <f t="shared" si="1056"/>
        <v>189000</v>
      </c>
      <c r="O1403" s="35">
        <f t="shared" si="1056"/>
        <v>0</v>
      </c>
      <c r="P1403" s="35">
        <f t="shared" si="1056"/>
        <v>0</v>
      </c>
      <c r="Q1403" s="35">
        <f t="shared" si="1056"/>
        <v>0</v>
      </c>
      <c r="R1403" s="35">
        <f t="shared" si="1056"/>
        <v>0</v>
      </c>
      <c r="S1403" s="35">
        <f t="shared" si="1056"/>
        <v>0</v>
      </c>
      <c r="T1403" s="35">
        <f t="shared" si="1056"/>
        <v>0</v>
      </c>
      <c r="U1403" s="35">
        <f t="shared" si="1056"/>
        <v>0</v>
      </c>
      <c r="V1403" s="35">
        <f t="shared" si="1056"/>
        <v>0</v>
      </c>
      <c r="W1403" s="35">
        <f t="shared" si="1056"/>
        <v>0</v>
      </c>
      <c r="X1403" s="35">
        <f t="shared" si="1056"/>
        <v>0</v>
      </c>
      <c r="Y1403" s="35">
        <f t="shared" si="1056"/>
        <v>0</v>
      </c>
      <c r="Z1403" s="35">
        <f t="shared" si="1056"/>
        <v>0</v>
      </c>
      <c r="AA1403" s="35">
        <f t="shared" si="1056"/>
        <v>0</v>
      </c>
      <c r="AB1403" s="28">
        <f t="shared" si="1056"/>
        <v>0</v>
      </c>
    </row>
    <row r="1404" spans="1:28" ht="31.5" outlineLevel="5">
      <c r="A1404" s="12" t="s">
        <v>411</v>
      </c>
      <c r="B1404" s="22" t="s">
        <v>334</v>
      </c>
      <c r="C1404" s="22" t="s">
        <v>999</v>
      </c>
      <c r="D1404" s="22" t="s">
        <v>28</v>
      </c>
      <c r="E1404" s="320" t="s">
        <v>2</v>
      </c>
      <c r="F1404" s="23"/>
      <c r="G1404" s="35">
        <f>SUM(G1405)</f>
        <v>189000</v>
      </c>
      <c r="H1404" s="35">
        <f t="shared" si="1056"/>
        <v>0</v>
      </c>
      <c r="I1404" s="35">
        <f t="shared" si="1056"/>
        <v>189000</v>
      </c>
      <c r="J1404" s="35">
        <f t="shared" si="1056"/>
        <v>0</v>
      </c>
      <c r="K1404" s="35">
        <f t="shared" si="1056"/>
        <v>0</v>
      </c>
      <c r="L1404" s="35">
        <f t="shared" si="1056"/>
        <v>189000</v>
      </c>
      <c r="M1404" s="35">
        <f t="shared" si="1056"/>
        <v>0</v>
      </c>
      <c r="N1404" s="35">
        <f t="shared" si="1056"/>
        <v>189000</v>
      </c>
      <c r="O1404" s="35">
        <f t="shared" si="1056"/>
        <v>0</v>
      </c>
      <c r="P1404" s="35">
        <f t="shared" si="1056"/>
        <v>0</v>
      </c>
      <c r="Q1404" s="35">
        <f t="shared" si="1056"/>
        <v>0</v>
      </c>
      <c r="R1404" s="35">
        <f t="shared" si="1056"/>
        <v>0</v>
      </c>
      <c r="S1404" s="35">
        <f t="shared" si="1056"/>
        <v>0</v>
      </c>
      <c r="T1404" s="35">
        <f t="shared" si="1056"/>
        <v>0</v>
      </c>
      <c r="U1404" s="35">
        <f t="shared" si="1056"/>
        <v>0</v>
      </c>
      <c r="V1404" s="35">
        <f t="shared" si="1056"/>
        <v>0</v>
      </c>
      <c r="W1404" s="35">
        <f t="shared" si="1056"/>
        <v>0</v>
      </c>
      <c r="X1404" s="35">
        <f t="shared" si="1056"/>
        <v>0</v>
      </c>
      <c r="Y1404" s="35">
        <f t="shared" si="1056"/>
        <v>0</v>
      </c>
      <c r="Z1404" s="35">
        <f t="shared" si="1056"/>
        <v>0</v>
      </c>
      <c r="AA1404" s="35">
        <f t="shared" si="1056"/>
        <v>0</v>
      </c>
      <c r="AB1404" s="28">
        <f t="shared" si="1056"/>
        <v>0</v>
      </c>
    </row>
    <row r="1405" spans="1:28" ht="31.5" outlineLevel="5">
      <c r="A1405" s="2" t="s">
        <v>55</v>
      </c>
      <c r="B1405" s="22" t="s">
        <v>334</v>
      </c>
      <c r="C1405" s="22" t="s">
        <v>999</v>
      </c>
      <c r="D1405" s="22" t="s">
        <v>28</v>
      </c>
      <c r="E1405" s="22">
        <v>310</v>
      </c>
      <c r="F1405" s="23">
        <v>25023321</v>
      </c>
      <c r="G1405" s="35">
        <f>SUM(I1405:K1405)-H1405</f>
        <v>189000</v>
      </c>
      <c r="H1405" s="28"/>
      <c r="I1405" s="28">
        <v>189000</v>
      </c>
      <c r="J1405" s="8">
        <f>SUM(Q1405)</f>
        <v>0</v>
      </c>
      <c r="K1405" s="9">
        <f>SUM(S1405+U1405+W1405+Y1405+AA1405)</f>
        <v>0</v>
      </c>
      <c r="L1405" s="28">
        <f>SUM(N1405:P1405)-M1405</f>
        <v>189000</v>
      </c>
      <c r="M1405" s="37"/>
      <c r="N1405" s="28">
        <v>189000</v>
      </c>
      <c r="O1405" s="8">
        <f>SUM(R1405)</f>
        <v>0</v>
      </c>
      <c r="P1405" s="9">
        <f>SUM(T1405+V1405+X1405+Z1405+AB1405)</f>
        <v>0</v>
      </c>
      <c r="Q1405" s="9"/>
      <c r="R1405" s="9"/>
      <c r="S1405" s="9"/>
      <c r="T1405" s="9"/>
      <c r="U1405" s="9"/>
      <c r="V1405" s="9"/>
      <c r="W1405" s="9"/>
      <c r="X1405" s="9"/>
      <c r="Y1405" s="9"/>
      <c r="Z1405" s="9"/>
      <c r="AA1405" s="9"/>
      <c r="AB1405" s="9"/>
    </row>
    <row r="1406" spans="1:28" s="7" customFormat="1" ht="94.5" outlineLevel="2">
      <c r="A1406" s="6" t="s">
        <v>341</v>
      </c>
      <c r="B1406" s="48" t="s">
        <v>334</v>
      </c>
      <c r="C1406" s="48" t="s">
        <v>342</v>
      </c>
      <c r="D1406" s="48" t="s">
        <v>2</v>
      </c>
      <c r="E1406" s="48" t="s">
        <v>2</v>
      </c>
      <c r="F1406" s="48"/>
      <c r="G1406" s="50">
        <f t="shared" ref="G1406:I1408" si="1057">SUM(G1407)</f>
        <v>46500</v>
      </c>
      <c r="H1406" s="51">
        <f t="shared" si="1057"/>
        <v>0</v>
      </c>
      <c r="I1406" s="51">
        <f t="shared" si="1057"/>
        <v>46500</v>
      </c>
      <c r="J1406" s="51">
        <f t="shared" ref="J1406:AB1408" si="1058">SUM(J1407)</f>
        <v>0</v>
      </c>
      <c r="K1406" s="51">
        <f t="shared" si="1058"/>
        <v>0</v>
      </c>
      <c r="L1406" s="51">
        <f t="shared" si="1058"/>
        <v>46500</v>
      </c>
      <c r="M1406" s="51">
        <f t="shared" si="1058"/>
        <v>0</v>
      </c>
      <c r="N1406" s="51">
        <f t="shared" si="1058"/>
        <v>46500</v>
      </c>
      <c r="O1406" s="51">
        <f t="shared" si="1058"/>
        <v>0</v>
      </c>
      <c r="P1406" s="51">
        <f t="shared" si="1058"/>
        <v>0</v>
      </c>
      <c r="Q1406" s="51">
        <f t="shared" si="1058"/>
        <v>0</v>
      </c>
      <c r="R1406" s="51">
        <f t="shared" si="1058"/>
        <v>0</v>
      </c>
      <c r="S1406" s="51">
        <f t="shared" si="1058"/>
        <v>0</v>
      </c>
      <c r="T1406" s="51">
        <f t="shared" si="1058"/>
        <v>0</v>
      </c>
      <c r="U1406" s="51">
        <f t="shared" si="1058"/>
        <v>0</v>
      </c>
      <c r="V1406" s="51">
        <f t="shared" si="1058"/>
        <v>0</v>
      </c>
      <c r="W1406" s="51">
        <f t="shared" si="1058"/>
        <v>0</v>
      </c>
      <c r="X1406" s="51">
        <f t="shared" si="1058"/>
        <v>0</v>
      </c>
      <c r="Y1406" s="51">
        <f t="shared" si="1058"/>
        <v>0</v>
      </c>
      <c r="Z1406" s="51">
        <f t="shared" si="1058"/>
        <v>0</v>
      </c>
      <c r="AA1406" s="51">
        <f t="shared" si="1058"/>
        <v>0</v>
      </c>
      <c r="AB1406" s="51">
        <f t="shared" si="1058"/>
        <v>0</v>
      </c>
    </row>
    <row r="1407" spans="1:28" ht="31.5" outlineLevel="3">
      <c r="A1407" s="2" t="s">
        <v>298</v>
      </c>
      <c r="B1407" s="23" t="s">
        <v>334</v>
      </c>
      <c r="C1407" s="23" t="s">
        <v>342</v>
      </c>
      <c r="D1407" s="23" t="s">
        <v>299</v>
      </c>
      <c r="E1407" s="23" t="s">
        <v>2</v>
      </c>
      <c r="F1407" s="23"/>
      <c r="G1407" s="24">
        <f t="shared" si="1057"/>
        <v>46500</v>
      </c>
      <c r="H1407" s="67">
        <f t="shared" si="1057"/>
        <v>0</v>
      </c>
      <c r="I1407" s="68">
        <f t="shared" si="1057"/>
        <v>46500</v>
      </c>
      <c r="J1407" s="68">
        <f t="shared" si="1058"/>
        <v>0</v>
      </c>
      <c r="K1407" s="68">
        <f t="shared" si="1058"/>
        <v>0</v>
      </c>
      <c r="L1407" s="68">
        <f t="shared" si="1058"/>
        <v>46500</v>
      </c>
      <c r="M1407" s="68">
        <f t="shared" si="1058"/>
        <v>0</v>
      </c>
      <c r="N1407" s="68">
        <f t="shared" si="1058"/>
        <v>46500</v>
      </c>
      <c r="O1407" s="28">
        <f t="shared" si="1058"/>
        <v>0</v>
      </c>
      <c r="P1407" s="28">
        <f t="shared" si="1058"/>
        <v>0</v>
      </c>
      <c r="Q1407" s="28">
        <f t="shared" si="1058"/>
        <v>0</v>
      </c>
      <c r="R1407" s="28">
        <f t="shared" si="1058"/>
        <v>0</v>
      </c>
      <c r="S1407" s="28">
        <f t="shared" si="1058"/>
        <v>0</v>
      </c>
      <c r="T1407" s="28">
        <f t="shared" si="1058"/>
        <v>0</v>
      </c>
      <c r="U1407" s="28">
        <f t="shared" si="1058"/>
        <v>0</v>
      </c>
      <c r="V1407" s="28">
        <f t="shared" si="1058"/>
        <v>0</v>
      </c>
      <c r="W1407" s="28">
        <f t="shared" si="1058"/>
        <v>0</v>
      </c>
      <c r="X1407" s="28">
        <f t="shared" si="1058"/>
        <v>0</v>
      </c>
      <c r="Y1407" s="28">
        <f t="shared" si="1058"/>
        <v>0</v>
      </c>
      <c r="Z1407" s="28">
        <f t="shared" si="1058"/>
        <v>0</v>
      </c>
      <c r="AA1407" s="28">
        <f t="shared" si="1058"/>
        <v>0</v>
      </c>
      <c r="AB1407" s="28">
        <f t="shared" si="1058"/>
        <v>0</v>
      </c>
    </row>
    <row r="1408" spans="1:28" outlineLevel="4">
      <c r="A1408" s="2" t="s">
        <v>300</v>
      </c>
      <c r="B1408" s="23" t="s">
        <v>334</v>
      </c>
      <c r="C1408" s="23" t="s">
        <v>342</v>
      </c>
      <c r="D1408" s="23" t="s">
        <v>301</v>
      </c>
      <c r="E1408" s="23" t="s">
        <v>2</v>
      </c>
      <c r="F1408" s="23"/>
      <c r="G1408" s="24">
        <f t="shared" si="1057"/>
        <v>46500</v>
      </c>
      <c r="H1408" s="24">
        <f t="shared" si="1057"/>
        <v>0</v>
      </c>
      <c r="I1408" s="35">
        <f t="shared" si="1057"/>
        <v>46500</v>
      </c>
      <c r="J1408" s="35">
        <f t="shared" si="1058"/>
        <v>0</v>
      </c>
      <c r="K1408" s="35">
        <f t="shared" si="1058"/>
        <v>0</v>
      </c>
      <c r="L1408" s="35">
        <f t="shared" si="1058"/>
        <v>46500</v>
      </c>
      <c r="M1408" s="35">
        <f t="shared" si="1058"/>
        <v>0</v>
      </c>
      <c r="N1408" s="35">
        <f t="shared" si="1058"/>
        <v>46500</v>
      </c>
      <c r="O1408" s="28">
        <f t="shared" si="1058"/>
        <v>0</v>
      </c>
      <c r="P1408" s="28">
        <f t="shared" si="1058"/>
        <v>0</v>
      </c>
      <c r="Q1408" s="28">
        <f t="shared" si="1058"/>
        <v>0</v>
      </c>
      <c r="R1408" s="28">
        <f t="shared" si="1058"/>
        <v>0</v>
      </c>
      <c r="S1408" s="28">
        <f t="shared" si="1058"/>
        <v>0</v>
      </c>
      <c r="T1408" s="28">
        <f t="shared" si="1058"/>
        <v>0</v>
      </c>
      <c r="U1408" s="28">
        <f t="shared" si="1058"/>
        <v>0</v>
      </c>
      <c r="V1408" s="28">
        <f t="shared" si="1058"/>
        <v>0</v>
      </c>
      <c r="W1408" s="28">
        <f t="shared" si="1058"/>
        <v>0</v>
      </c>
      <c r="X1408" s="28">
        <f t="shared" si="1058"/>
        <v>0</v>
      </c>
      <c r="Y1408" s="28">
        <f t="shared" si="1058"/>
        <v>0</v>
      </c>
      <c r="Z1408" s="28">
        <f t="shared" si="1058"/>
        <v>0</v>
      </c>
      <c r="AA1408" s="28">
        <f t="shared" si="1058"/>
        <v>0</v>
      </c>
      <c r="AB1408" s="28">
        <f t="shared" si="1058"/>
        <v>0</v>
      </c>
    </row>
    <row r="1409" spans="1:28" ht="31.5" outlineLevel="5">
      <c r="A1409" s="2" t="s">
        <v>302</v>
      </c>
      <c r="B1409" s="23" t="s">
        <v>334</v>
      </c>
      <c r="C1409" s="23" t="s">
        <v>342</v>
      </c>
      <c r="D1409" s="23" t="s">
        <v>301</v>
      </c>
      <c r="E1409" s="23" t="s">
        <v>303</v>
      </c>
      <c r="F1409" s="23"/>
      <c r="G1409" s="24">
        <f>SUM(I1409:K1409)-H1409</f>
        <v>46500</v>
      </c>
      <c r="H1409" s="24"/>
      <c r="I1409" s="35">
        <v>46500</v>
      </c>
      <c r="J1409" s="8">
        <f>SUM(Q1409)</f>
        <v>0</v>
      </c>
      <c r="K1409" s="9">
        <f>SUM(S1409+U1409+W1409+Y1409+AA1409)</f>
        <v>0</v>
      </c>
      <c r="L1409" s="28">
        <f>SUM(N1409:P1409)-M1409</f>
        <v>46500</v>
      </c>
      <c r="M1409" s="37"/>
      <c r="N1409" s="36">
        <v>46500</v>
      </c>
      <c r="O1409" s="8">
        <f>SUM(R1409)</f>
        <v>0</v>
      </c>
      <c r="P1409" s="9">
        <f>SUM(T1409+V1409+X1409+Z1409+AB1409)</f>
        <v>0</v>
      </c>
      <c r="Q1409" s="9"/>
      <c r="R1409" s="9"/>
      <c r="S1409" s="9"/>
      <c r="T1409" s="9"/>
      <c r="U1409" s="9"/>
      <c r="V1409" s="9"/>
      <c r="W1409" s="9"/>
      <c r="X1409" s="9"/>
      <c r="Y1409" s="9"/>
      <c r="Z1409" s="9"/>
      <c r="AA1409" s="9"/>
      <c r="AB1409" s="9"/>
    </row>
    <row r="1410" spans="1:28" s="7" customFormat="1" ht="110.25" outlineLevel="2">
      <c r="A1410" s="6" t="s">
        <v>343</v>
      </c>
      <c r="B1410" s="48" t="s">
        <v>334</v>
      </c>
      <c r="C1410" s="48" t="s">
        <v>344</v>
      </c>
      <c r="D1410" s="48" t="s">
        <v>2</v>
      </c>
      <c r="E1410" s="48" t="s">
        <v>2</v>
      </c>
      <c r="F1410" s="48"/>
      <c r="G1410" s="49">
        <f t="shared" ref="G1410:I1412" si="1059">SUM(G1411)</f>
        <v>45000</v>
      </c>
      <c r="H1410" s="49">
        <f t="shared" si="1059"/>
        <v>0</v>
      </c>
      <c r="I1410" s="50">
        <f t="shared" si="1059"/>
        <v>45000</v>
      </c>
      <c r="J1410" s="50">
        <f t="shared" ref="J1410:AB1412" si="1060">SUM(J1411)</f>
        <v>0</v>
      </c>
      <c r="K1410" s="50">
        <f t="shared" si="1060"/>
        <v>0</v>
      </c>
      <c r="L1410" s="50">
        <f t="shared" si="1060"/>
        <v>45000</v>
      </c>
      <c r="M1410" s="50">
        <f t="shared" si="1060"/>
        <v>0</v>
      </c>
      <c r="N1410" s="50">
        <f t="shared" si="1060"/>
        <v>45000</v>
      </c>
      <c r="O1410" s="51">
        <f t="shared" si="1060"/>
        <v>0</v>
      </c>
      <c r="P1410" s="51">
        <f t="shared" si="1060"/>
        <v>0</v>
      </c>
      <c r="Q1410" s="51">
        <f t="shared" si="1060"/>
        <v>0</v>
      </c>
      <c r="R1410" s="51">
        <f t="shared" si="1060"/>
        <v>0</v>
      </c>
      <c r="S1410" s="51">
        <f t="shared" si="1060"/>
        <v>0</v>
      </c>
      <c r="T1410" s="51">
        <f t="shared" si="1060"/>
        <v>0</v>
      </c>
      <c r="U1410" s="51">
        <f t="shared" si="1060"/>
        <v>0</v>
      </c>
      <c r="V1410" s="51">
        <f t="shared" si="1060"/>
        <v>0</v>
      </c>
      <c r="W1410" s="51">
        <f t="shared" si="1060"/>
        <v>0</v>
      </c>
      <c r="X1410" s="51">
        <f t="shared" si="1060"/>
        <v>0</v>
      </c>
      <c r="Y1410" s="51">
        <f t="shared" si="1060"/>
        <v>0</v>
      </c>
      <c r="Z1410" s="51">
        <f t="shared" si="1060"/>
        <v>0</v>
      </c>
      <c r="AA1410" s="51">
        <f t="shared" si="1060"/>
        <v>0</v>
      </c>
      <c r="AB1410" s="51">
        <f t="shared" si="1060"/>
        <v>0</v>
      </c>
    </row>
    <row r="1411" spans="1:28" ht="31.5" outlineLevel="3">
      <c r="A1411" s="2" t="s">
        <v>298</v>
      </c>
      <c r="B1411" s="23" t="s">
        <v>334</v>
      </c>
      <c r="C1411" s="23" t="s">
        <v>344</v>
      </c>
      <c r="D1411" s="23" t="s">
        <v>299</v>
      </c>
      <c r="E1411" s="23" t="s">
        <v>2</v>
      </c>
      <c r="F1411" s="23"/>
      <c r="G1411" s="24">
        <f t="shared" si="1059"/>
        <v>45000</v>
      </c>
      <c r="H1411" s="24">
        <f t="shared" si="1059"/>
        <v>0</v>
      </c>
      <c r="I1411" s="35">
        <f t="shared" si="1059"/>
        <v>45000</v>
      </c>
      <c r="J1411" s="35">
        <f t="shared" si="1060"/>
        <v>0</v>
      </c>
      <c r="K1411" s="35">
        <f t="shared" si="1060"/>
        <v>0</v>
      </c>
      <c r="L1411" s="35">
        <f t="shared" si="1060"/>
        <v>45000</v>
      </c>
      <c r="M1411" s="35">
        <f t="shared" si="1060"/>
        <v>0</v>
      </c>
      <c r="N1411" s="35">
        <f t="shared" si="1060"/>
        <v>45000</v>
      </c>
      <c r="O1411" s="28">
        <f t="shared" si="1060"/>
        <v>0</v>
      </c>
      <c r="P1411" s="28">
        <f t="shared" si="1060"/>
        <v>0</v>
      </c>
      <c r="Q1411" s="28">
        <f t="shared" si="1060"/>
        <v>0</v>
      </c>
      <c r="R1411" s="28">
        <f t="shared" si="1060"/>
        <v>0</v>
      </c>
      <c r="S1411" s="28">
        <f t="shared" si="1060"/>
        <v>0</v>
      </c>
      <c r="T1411" s="28">
        <f t="shared" si="1060"/>
        <v>0</v>
      </c>
      <c r="U1411" s="28">
        <f t="shared" si="1060"/>
        <v>0</v>
      </c>
      <c r="V1411" s="28">
        <f t="shared" si="1060"/>
        <v>0</v>
      </c>
      <c r="W1411" s="28">
        <f t="shared" si="1060"/>
        <v>0</v>
      </c>
      <c r="X1411" s="28">
        <f t="shared" si="1060"/>
        <v>0</v>
      </c>
      <c r="Y1411" s="28">
        <f t="shared" si="1060"/>
        <v>0</v>
      </c>
      <c r="Z1411" s="28">
        <f t="shared" si="1060"/>
        <v>0</v>
      </c>
      <c r="AA1411" s="28">
        <f t="shared" si="1060"/>
        <v>0</v>
      </c>
      <c r="AB1411" s="28">
        <f t="shared" si="1060"/>
        <v>0</v>
      </c>
    </row>
    <row r="1412" spans="1:28" outlineLevel="4">
      <c r="A1412" s="2" t="s">
        <v>300</v>
      </c>
      <c r="B1412" s="23" t="s">
        <v>334</v>
      </c>
      <c r="C1412" s="23" t="s">
        <v>344</v>
      </c>
      <c r="D1412" s="23" t="s">
        <v>301</v>
      </c>
      <c r="E1412" s="23" t="s">
        <v>2</v>
      </c>
      <c r="F1412" s="23"/>
      <c r="G1412" s="24">
        <f t="shared" si="1059"/>
        <v>45000</v>
      </c>
      <c r="H1412" s="24">
        <f t="shared" si="1059"/>
        <v>0</v>
      </c>
      <c r="I1412" s="35">
        <f t="shared" si="1059"/>
        <v>45000</v>
      </c>
      <c r="J1412" s="35">
        <f t="shared" si="1060"/>
        <v>0</v>
      </c>
      <c r="K1412" s="35">
        <f t="shared" si="1060"/>
        <v>0</v>
      </c>
      <c r="L1412" s="35">
        <f t="shared" si="1060"/>
        <v>45000</v>
      </c>
      <c r="M1412" s="35">
        <f t="shared" si="1060"/>
        <v>0</v>
      </c>
      <c r="N1412" s="35">
        <f t="shared" si="1060"/>
        <v>45000</v>
      </c>
      <c r="O1412" s="28">
        <f t="shared" si="1060"/>
        <v>0</v>
      </c>
      <c r="P1412" s="28">
        <f t="shared" si="1060"/>
        <v>0</v>
      </c>
      <c r="Q1412" s="28">
        <f t="shared" si="1060"/>
        <v>0</v>
      </c>
      <c r="R1412" s="28">
        <f t="shared" si="1060"/>
        <v>0</v>
      </c>
      <c r="S1412" s="28">
        <f t="shared" si="1060"/>
        <v>0</v>
      </c>
      <c r="T1412" s="28">
        <f t="shared" si="1060"/>
        <v>0</v>
      </c>
      <c r="U1412" s="28">
        <f t="shared" si="1060"/>
        <v>0</v>
      </c>
      <c r="V1412" s="28">
        <f t="shared" si="1060"/>
        <v>0</v>
      </c>
      <c r="W1412" s="28">
        <f t="shared" si="1060"/>
        <v>0</v>
      </c>
      <c r="X1412" s="28">
        <f t="shared" si="1060"/>
        <v>0</v>
      </c>
      <c r="Y1412" s="28">
        <f t="shared" si="1060"/>
        <v>0</v>
      </c>
      <c r="Z1412" s="28">
        <f t="shared" si="1060"/>
        <v>0</v>
      </c>
      <c r="AA1412" s="28">
        <f t="shared" si="1060"/>
        <v>0</v>
      </c>
      <c r="AB1412" s="28">
        <f t="shared" si="1060"/>
        <v>0</v>
      </c>
    </row>
    <row r="1413" spans="1:28" ht="31.5" outlineLevel="5">
      <c r="A1413" s="2" t="s">
        <v>302</v>
      </c>
      <c r="B1413" s="23" t="s">
        <v>334</v>
      </c>
      <c r="C1413" s="23" t="s">
        <v>344</v>
      </c>
      <c r="D1413" s="23" t="s">
        <v>301</v>
      </c>
      <c r="E1413" s="23" t="s">
        <v>303</v>
      </c>
      <c r="F1413" s="23"/>
      <c r="G1413" s="24">
        <f>SUM(I1413:K1413)-H1413</f>
        <v>45000</v>
      </c>
      <c r="H1413" s="24"/>
      <c r="I1413" s="25">
        <v>45000</v>
      </c>
      <c r="J1413" s="10">
        <f>SUM(Q1413)</f>
        <v>0</v>
      </c>
      <c r="K1413" s="11">
        <f>SUM(S1413+U1413+W1413+Y1413+AA1413)</f>
        <v>0</v>
      </c>
      <c r="L1413" s="26">
        <f>SUM(N1413:P1413)-M1413</f>
        <v>45000</v>
      </c>
      <c r="M1413" s="55"/>
      <c r="N1413" s="54">
        <v>45000</v>
      </c>
      <c r="O1413" s="8">
        <f>SUM(R1413)</f>
        <v>0</v>
      </c>
      <c r="P1413" s="9">
        <f>SUM(T1413+V1413+X1413+Z1413+AB1413)</f>
        <v>0</v>
      </c>
      <c r="Q1413" s="9"/>
      <c r="R1413" s="9"/>
      <c r="S1413" s="9"/>
      <c r="T1413" s="9"/>
      <c r="U1413" s="9"/>
      <c r="V1413" s="9"/>
      <c r="W1413" s="9"/>
      <c r="X1413" s="9"/>
      <c r="Y1413" s="9"/>
      <c r="Z1413" s="9"/>
      <c r="AA1413" s="9"/>
      <c r="AB1413" s="9"/>
    </row>
    <row r="1414" spans="1:28" ht="47.25" outlineLevel="5">
      <c r="A1414" s="14" t="s">
        <v>1001</v>
      </c>
      <c r="B1414" s="79" t="s">
        <v>334</v>
      </c>
      <c r="C1414" s="79">
        <v>1730207009</v>
      </c>
      <c r="D1414" s="101" t="s">
        <v>2</v>
      </c>
      <c r="E1414" s="334" t="s">
        <v>2</v>
      </c>
      <c r="F1414" s="23"/>
      <c r="G1414" s="49">
        <f>SUM(G1415)</f>
        <v>75000</v>
      </c>
      <c r="H1414" s="49">
        <f t="shared" ref="H1414:AB1415" si="1061">SUM(H1415)</f>
        <v>0</v>
      </c>
      <c r="I1414" s="49">
        <f t="shared" si="1061"/>
        <v>75000</v>
      </c>
      <c r="J1414" s="49">
        <f t="shared" si="1061"/>
        <v>0</v>
      </c>
      <c r="K1414" s="49">
        <f t="shared" si="1061"/>
        <v>0</v>
      </c>
      <c r="L1414" s="49">
        <f t="shared" si="1061"/>
        <v>75000</v>
      </c>
      <c r="M1414" s="49">
        <f t="shared" si="1061"/>
        <v>0</v>
      </c>
      <c r="N1414" s="49">
        <f t="shared" si="1061"/>
        <v>75000</v>
      </c>
      <c r="O1414" s="49">
        <f t="shared" si="1061"/>
        <v>0</v>
      </c>
      <c r="P1414" s="49">
        <f t="shared" si="1061"/>
        <v>0</v>
      </c>
      <c r="Q1414" s="49">
        <f t="shared" si="1061"/>
        <v>0</v>
      </c>
      <c r="R1414" s="49">
        <f t="shared" si="1061"/>
        <v>0</v>
      </c>
      <c r="S1414" s="49">
        <f t="shared" si="1061"/>
        <v>0</v>
      </c>
      <c r="T1414" s="49">
        <f t="shared" si="1061"/>
        <v>0</v>
      </c>
      <c r="U1414" s="49">
        <f t="shared" si="1061"/>
        <v>0</v>
      </c>
      <c r="V1414" s="49">
        <f t="shared" si="1061"/>
        <v>0</v>
      </c>
      <c r="W1414" s="49">
        <f t="shared" si="1061"/>
        <v>0</v>
      </c>
      <c r="X1414" s="49">
        <f t="shared" si="1061"/>
        <v>0</v>
      </c>
      <c r="Y1414" s="49">
        <f t="shared" si="1061"/>
        <v>0</v>
      </c>
      <c r="Z1414" s="49">
        <f t="shared" si="1061"/>
        <v>0</v>
      </c>
      <c r="AA1414" s="49">
        <f t="shared" si="1061"/>
        <v>0</v>
      </c>
      <c r="AB1414" s="49">
        <f t="shared" si="1061"/>
        <v>0</v>
      </c>
    </row>
    <row r="1415" spans="1:28" ht="47.25" outlineLevel="5">
      <c r="A1415" s="12" t="s">
        <v>410</v>
      </c>
      <c r="B1415" s="22" t="s">
        <v>334</v>
      </c>
      <c r="C1415" s="79">
        <v>1730207009</v>
      </c>
      <c r="D1415" s="86" t="s">
        <v>26</v>
      </c>
      <c r="E1415" s="329" t="s">
        <v>2</v>
      </c>
      <c r="F1415" s="23"/>
      <c r="G1415" s="24">
        <f>SUM(G1416)</f>
        <v>75000</v>
      </c>
      <c r="H1415" s="24">
        <f t="shared" si="1061"/>
        <v>0</v>
      </c>
      <c r="I1415" s="24">
        <f t="shared" si="1061"/>
        <v>75000</v>
      </c>
      <c r="J1415" s="24">
        <f t="shared" si="1061"/>
        <v>0</v>
      </c>
      <c r="K1415" s="24">
        <f t="shared" si="1061"/>
        <v>0</v>
      </c>
      <c r="L1415" s="24">
        <f t="shared" si="1061"/>
        <v>75000</v>
      </c>
      <c r="M1415" s="24">
        <f t="shared" si="1061"/>
        <v>0</v>
      </c>
      <c r="N1415" s="24">
        <f t="shared" si="1061"/>
        <v>75000</v>
      </c>
      <c r="O1415" s="24">
        <f t="shared" si="1061"/>
        <v>0</v>
      </c>
      <c r="P1415" s="24">
        <f t="shared" si="1061"/>
        <v>0</v>
      </c>
      <c r="Q1415" s="24">
        <f t="shared" si="1061"/>
        <v>0</v>
      </c>
      <c r="R1415" s="24">
        <f t="shared" si="1061"/>
        <v>0</v>
      </c>
      <c r="S1415" s="24">
        <f t="shared" si="1061"/>
        <v>0</v>
      </c>
      <c r="T1415" s="24">
        <f t="shared" si="1061"/>
        <v>0</v>
      </c>
      <c r="U1415" s="24">
        <f t="shared" si="1061"/>
        <v>0</v>
      </c>
      <c r="V1415" s="24">
        <f t="shared" si="1061"/>
        <v>0</v>
      </c>
      <c r="W1415" s="24">
        <f t="shared" si="1061"/>
        <v>0</v>
      </c>
      <c r="X1415" s="24">
        <f t="shared" si="1061"/>
        <v>0</v>
      </c>
      <c r="Y1415" s="24">
        <f t="shared" si="1061"/>
        <v>0</v>
      </c>
      <c r="Z1415" s="24">
        <f t="shared" si="1061"/>
        <v>0</v>
      </c>
      <c r="AA1415" s="24">
        <f t="shared" si="1061"/>
        <v>0</v>
      </c>
      <c r="AB1415" s="24">
        <f t="shared" si="1061"/>
        <v>0</v>
      </c>
    </row>
    <row r="1416" spans="1:28" ht="31.5" outlineLevel="5">
      <c r="A1416" s="12" t="s">
        <v>411</v>
      </c>
      <c r="B1416" s="22" t="s">
        <v>334</v>
      </c>
      <c r="C1416" s="79">
        <v>1730207009</v>
      </c>
      <c r="D1416" s="22" t="s">
        <v>28</v>
      </c>
      <c r="E1416" s="320" t="s">
        <v>2</v>
      </c>
      <c r="F1416" s="23"/>
      <c r="G1416" s="24">
        <f>SUM(G1417:G1418)</f>
        <v>75000</v>
      </c>
      <c r="H1416" s="24">
        <f t="shared" ref="H1416:AB1416" si="1062">SUM(H1417:H1418)</f>
        <v>0</v>
      </c>
      <c r="I1416" s="24">
        <f t="shared" si="1062"/>
        <v>75000</v>
      </c>
      <c r="J1416" s="24">
        <f t="shared" si="1062"/>
        <v>0</v>
      </c>
      <c r="K1416" s="24">
        <f t="shared" si="1062"/>
        <v>0</v>
      </c>
      <c r="L1416" s="24">
        <f t="shared" si="1062"/>
        <v>75000</v>
      </c>
      <c r="M1416" s="24">
        <f t="shared" si="1062"/>
        <v>0</v>
      </c>
      <c r="N1416" s="24">
        <f t="shared" si="1062"/>
        <v>75000</v>
      </c>
      <c r="O1416" s="24">
        <f t="shared" si="1062"/>
        <v>0</v>
      </c>
      <c r="P1416" s="24">
        <f t="shared" si="1062"/>
        <v>0</v>
      </c>
      <c r="Q1416" s="24">
        <f t="shared" si="1062"/>
        <v>0</v>
      </c>
      <c r="R1416" s="24">
        <f t="shared" si="1062"/>
        <v>0</v>
      </c>
      <c r="S1416" s="24">
        <f t="shared" si="1062"/>
        <v>0</v>
      </c>
      <c r="T1416" s="24">
        <f t="shared" si="1062"/>
        <v>0</v>
      </c>
      <c r="U1416" s="24">
        <f t="shared" si="1062"/>
        <v>0</v>
      </c>
      <c r="V1416" s="24">
        <f t="shared" si="1062"/>
        <v>0</v>
      </c>
      <c r="W1416" s="24">
        <f t="shared" si="1062"/>
        <v>0</v>
      </c>
      <c r="X1416" s="24">
        <f t="shared" si="1062"/>
        <v>0</v>
      </c>
      <c r="Y1416" s="24">
        <f t="shared" si="1062"/>
        <v>0</v>
      </c>
      <c r="Z1416" s="24">
        <f t="shared" si="1062"/>
        <v>0</v>
      </c>
      <c r="AA1416" s="24">
        <f t="shared" si="1062"/>
        <v>0</v>
      </c>
      <c r="AB1416" s="24">
        <f t="shared" si="1062"/>
        <v>0</v>
      </c>
    </row>
    <row r="1417" spans="1:28" outlineLevel="5">
      <c r="A1417" s="2" t="s">
        <v>506</v>
      </c>
      <c r="B1417" s="22" t="s">
        <v>334</v>
      </c>
      <c r="C1417" s="79">
        <v>1730207009</v>
      </c>
      <c r="D1417" s="22" t="s">
        <v>28</v>
      </c>
      <c r="E1417" s="22">
        <v>222</v>
      </c>
      <c r="F1417" s="23"/>
      <c r="G1417" s="24">
        <f t="shared" ref="G1417:G1418" si="1063">SUM(I1417:K1417)-H1417</f>
        <v>42500</v>
      </c>
      <c r="H1417" s="24"/>
      <c r="I1417" s="25">
        <v>42500</v>
      </c>
      <c r="J1417" s="10">
        <f t="shared" ref="J1417:J1418" si="1064">SUM(Q1417)</f>
        <v>0</v>
      </c>
      <c r="K1417" s="11">
        <f t="shared" ref="K1417:K1418" si="1065">SUM(S1417+U1417+W1417+Y1417+AA1417)</f>
        <v>0</v>
      </c>
      <c r="L1417" s="26">
        <f t="shared" ref="L1417:L1418" si="1066">SUM(N1417:P1417)-M1417</f>
        <v>42500</v>
      </c>
      <c r="M1417" s="55"/>
      <c r="N1417" s="54">
        <v>42500</v>
      </c>
      <c r="O1417" s="10">
        <f t="shared" ref="O1417:O1418" si="1067">SUM(R1417)</f>
        <v>0</v>
      </c>
      <c r="P1417" s="11">
        <f t="shared" ref="P1417:P1418" si="1068">SUM(T1417+V1417+X1417+Z1417+AB1417)</f>
        <v>0</v>
      </c>
      <c r="Q1417" s="11"/>
      <c r="R1417" s="11"/>
      <c r="S1417" s="11"/>
      <c r="T1417" s="9"/>
      <c r="U1417" s="9"/>
      <c r="V1417" s="9"/>
      <c r="W1417" s="9"/>
      <c r="X1417" s="9"/>
      <c r="Y1417" s="9"/>
      <c r="Z1417" s="9"/>
      <c r="AA1417" s="9"/>
      <c r="AB1417" s="9"/>
    </row>
    <row r="1418" spans="1:28" ht="31.5" outlineLevel="5">
      <c r="A1418" s="2" t="s">
        <v>1002</v>
      </c>
      <c r="B1418" s="23"/>
      <c r="C1418" s="79">
        <v>1730207009</v>
      </c>
      <c r="D1418" s="23">
        <v>244</v>
      </c>
      <c r="E1418" s="23">
        <v>345</v>
      </c>
      <c r="F1418" s="23"/>
      <c r="G1418" s="24">
        <f t="shared" si="1063"/>
        <v>32500</v>
      </c>
      <c r="H1418" s="35"/>
      <c r="I1418" s="28">
        <v>32500</v>
      </c>
      <c r="J1418" s="8">
        <f t="shared" si="1064"/>
        <v>0</v>
      </c>
      <c r="K1418" s="9">
        <f t="shared" si="1065"/>
        <v>0</v>
      </c>
      <c r="L1418" s="28">
        <f t="shared" si="1066"/>
        <v>32500</v>
      </c>
      <c r="M1418" s="37"/>
      <c r="N1418" s="28">
        <v>32500</v>
      </c>
      <c r="O1418" s="8">
        <f t="shared" si="1067"/>
        <v>0</v>
      </c>
      <c r="P1418" s="9">
        <f t="shared" si="1068"/>
        <v>0</v>
      </c>
      <c r="Q1418" s="9"/>
      <c r="R1418" s="9"/>
      <c r="S1418" s="9"/>
      <c r="T1418" s="9"/>
      <c r="U1418" s="9"/>
      <c r="V1418" s="9"/>
      <c r="W1418" s="9"/>
      <c r="X1418" s="9"/>
      <c r="Y1418" s="9"/>
      <c r="Z1418" s="9"/>
      <c r="AA1418" s="9"/>
      <c r="AB1418" s="9"/>
    </row>
    <row r="1419" spans="1:28" s="4" customFormat="1" outlineLevel="1">
      <c r="A1419" s="5" t="s">
        <v>345</v>
      </c>
      <c r="B1419" s="44" t="s">
        <v>346</v>
      </c>
      <c r="C1419" s="44" t="s">
        <v>4</v>
      </c>
      <c r="D1419" s="44" t="s">
        <v>2</v>
      </c>
      <c r="E1419" s="44" t="s">
        <v>2</v>
      </c>
      <c r="F1419" s="44"/>
      <c r="G1419" s="45">
        <f>SUM(G1420+G1424+G1428)</f>
        <v>4605643.9400000004</v>
      </c>
      <c r="H1419" s="46">
        <f>SUM(H1420+H1424+H1428)</f>
        <v>0</v>
      </c>
      <c r="I1419" s="47">
        <f>SUM(I1420+I1424+I1428)</f>
        <v>4605643.9400000004</v>
      </c>
      <c r="J1419" s="47">
        <f t="shared" ref="J1419:AB1419" si="1069">SUM(J1420+J1424+J1428)</f>
        <v>0</v>
      </c>
      <c r="K1419" s="47">
        <f t="shared" si="1069"/>
        <v>0</v>
      </c>
      <c r="L1419" s="47">
        <f t="shared" si="1069"/>
        <v>4184064.5300000003</v>
      </c>
      <c r="M1419" s="47">
        <f t="shared" si="1069"/>
        <v>0</v>
      </c>
      <c r="N1419" s="47">
        <f t="shared" si="1069"/>
        <v>4184064.5300000003</v>
      </c>
      <c r="O1419" s="47">
        <f t="shared" si="1069"/>
        <v>0</v>
      </c>
      <c r="P1419" s="47">
        <f t="shared" si="1069"/>
        <v>0</v>
      </c>
      <c r="Q1419" s="47">
        <f t="shared" si="1069"/>
        <v>0</v>
      </c>
      <c r="R1419" s="47">
        <f t="shared" si="1069"/>
        <v>0</v>
      </c>
      <c r="S1419" s="47">
        <f t="shared" si="1069"/>
        <v>0</v>
      </c>
      <c r="T1419" s="47">
        <f t="shared" si="1069"/>
        <v>0</v>
      </c>
      <c r="U1419" s="47">
        <f t="shared" si="1069"/>
        <v>0</v>
      </c>
      <c r="V1419" s="47">
        <f t="shared" si="1069"/>
        <v>0</v>
      </c>
      <c r="W1419" s="47">
        <f t="shared" si="1069"/>
        <v>0</v>
      </c>
      <c r="X1419" s="47">
        <f t="shared" si="1069"/>
        <v>0</v>
      </c>
      <c r="Y1419" s="47">
        <f t="shared" si="1069"/>
        <v>0</v>
      </c>
      <c r="Z1419" s="47">
        <f t="shared" si="1069"/>
        <v>0</v>
      </c>
      <c r="AA1419" s="47">
        <f t="shared" si="1069"/>
        <v>0</v>
      </c>
      <c r="AB1419" s="47">
        <f t="shared" si="1069"/>
        <v>0</v>
      </c>
    </row>
    <row r="1420" spans="1:28" s="7" customFormat="1" ht="157.5" outlineLevel="2">
      <c r="A1420" s="6" t="s">
        <v>347</v>
      </c>
      <c r="B1420" s="48" t="s">
        <v>346</v>
      </c>
      <c r="C1420" s="48" t="s">
        <v>348</v>
      </c>
      <c r="D1420" s="48" t="s">
        <v>2</v>
      </c>
      <c r="E1420" s="48" t="s">
        <v>2</v>
      </c>
      <c r="F1420" s="48"/>
      <c r="G1420" s="49">
        <f t="shared" ref="G1420:I1422" si="1070">SUM(G1421)</f>
        <v>348410.38</v>
      </c>
      <c r="H1420" s="49">
        <f t="shared" si="1070"/>
        <v>0</v>
      </c>
      <c r="I1420" s="72">
        <f t="shared" si="1070"/>
        <v>348410.38</v>
      </c>
      <c r="J1420" s="72">
        <f t="shared" ref="J1420:AB1422" si="1071">SUM(J1421)</f>
        <v>0</v>
      </c>
      <c r="K1420" s="72">
        <f t="shared" si="1071"/>
        <v>0</v>
      </c>
      <c r="L1420" s="72">
        <f t="shared" si="1071"/>
        <v>129857.22</v>
      </c>
      <c r="M1420" s="72">
        <f t="shared" si="1071"/>
        <v>0</v>
      </c>
      <c r="N1420" s="72">
        <f t="shared" si="1071"/>
        <v>129857.22</v>
      </c>
      <c r="O1420" s="96">
        <f t="shared" si="1071"/>
        <v>0</v>
      </c>
      <c r="P1420" s="96">
        <f t="shared" si="1071"/>
        <v>0</v>
      </c>
      <c r="Q1420" s="96">
        <f t="shared" si="1071"/>
        <v>0</v>
      </c>
      <c r="R1420" s="96">
        <f t="shared" si="1071"/>
        <v>0</v>
      </c>
      <c r="S1420" s="96">
        <f t="shared" si="1071"/>
        <v>0</v>
      </c>
      <c r="T1420" s="51">
        <f t="shared" si="1071"/>
        <v>0</v>
      </c>
      <c r="U1420" s="51">
        <f t="shared" si="1071"/>
        <v>0</v>
      </c>
      <c r="V1420" s="51">
        <f t="shared" si="1071"/>
        <v>0</v>
      </c>
      <c r="W1420" s="51">
        <f t="shared" si="1071"/>
        <v>0</v>
      </c>
      <c r="X1420" s="51">
        <f t="shared" si="1071"/>
        <v>0</v>
      </c>
      <c r="Y1420" s="51">
        <f t="shared" si="1071"/>
        <v>0</v>
      </c>
      <c r="Z1420" s="51">
        <f t="shared" si="1071"/>
        <v>0</v>
      </c>
      <c r="AA1420" s="51">
        <f t="shared" si="1071"/>
        <v>0</v>
      </c>
      <c r="AB1420" s="51">
        <f t="shared" si="1071"/>
        <v>0</v>
      </c>
    </row>
    <row r="1421" spans="1:28" ht="31.5" outlineLevel="3">
      <c r="A1421" s="2" t="s">
        <v>298</v>
      </c>
      <c r="B1421" s="23" t="s">
        <v>346</v>
      </c>
      <c r="C1421" s="23" t="s">
        <v>348</v>
      </c>
      <c r="D1421" s="23" t="s">
        <v>299</v>
      </c>
      <c r="E1421" s="23" t="s">
        <v>2</v>
      </c>
      <c r="F1421" s="23"/>
      <c r="G1421" s="24">
        <f t="shared" si="1070"/>
        <v>348410.38</v>
      </c>
      <c r="H1421" s="24">
        <f t="shared" si="1070"/>
        <v>0</v>
      </c>
      <c r="I1421" s="35">
        <f t="shared" si="1070"/>
        <v>348410.38</v>
      </c>
      <c r="J1421" s="35">
        <f t="shared" si="1071"/>
        <v>0</v>
      </c>
      <c r="K1421" s="35">
        <f t="shared" si="1071"/>
        <v>0</v>
      </c>
      <c r="L1421" s="35">
        <f t="shared" si="1071"/>
        <v>129857.22</v>
      </c>
      <c r="M1421" s="35">
        <f t="shared" si="1071"/>
        <v>0</v>
      </c>
      <c r="N1421" s="35">
        <f t="shared" si="1071"/>
        <v>129857.22</v>
      </c>
      <c r="O1421" s="28">
        <f t="shared" si="1071"/>
        <v>0</v>
      </c>
      <c r="P1421" s="28">
        <f t="shared" si="1071"/>
        <v>0</v>
      </c>
      <c r="Q1421" s="28">
        <f t="shared" si="1071"/>
        <v>0</v>
      </c>
      <c r="R1421" s="28">
        <f t="shared" si="1071"/>
        <v>0</v>
      </c>
      <c r="S1421" s="28">
        <f t="shared" si="1071"/>
        <v>0</v>
      </c>
      <c r="T1421" s="28">
        <f t="shared" si="1071"/>
        <v>0</v>
      </c>
      <c r="U1421" s="28">
        <f t="shared" si="1071"/>
        <v>0</v>
      </c>
      <c r="V1421" s="28">
        <f t="shared" si="1071"/>
        <v>0</v>
      </c>
      <c r="W1421" s="28">
        <f t="shared" si="1071"/>
        <v>0</v>
      </c>
      <c r="X1421" s="28">
        <f t="shared" si="1071"/>
        <v>0</v>
      </c>
      <c r="Y1421" s="28">
        <f t="shared" si="1071"/>
        <v>0</v>
      </c>
      <c r="Z1421" s="28">
        <f t="shared" si="1071"/>
        <v>0</v>
      </c>
      <c r="AA1421" s="28">
        <f t="shared" si="1071"/>
        <v>0</v>
      </c>
      <c r="AB1421" s="28">
        <f t="shared" si="1071"/>
        <v>0</v>
      </c>
    </row>
    <row r="1422" spans="1:28" ht="63" outlineLevel="4">
      <c r="A1422" s="2" t="s">
        <v>329</v>
      </c>
      <c r="B1422" s="23" t="s">
        <v>346</v>
      </c>
      <c r="C1422" s="23" t="s">
        <v>348</v>
      </c>
      <c r="D1422" s="23" t="s">
        <v>330</v>
      </c>
      <c r="E1422" s="23" t="s">
        <v>2</v>
      </c>
      <c r="F1422" s="23"/>
      <c r="G1422" s="24">
        <f t="shared" si="1070"/>
        <v>348410.38</v>
      </c>
      <c r="H1422" s="24">
        <f t="shared" si="1070"/>
        <v>0</v>
      </c>
      <c r="I1422" s="35">
        <f t="shared" si="1070"/>
        <v>348410.38</v>
      </c>
      <c r="J1422" s="35">
        <f t="shared" si="1071"/>
        <v>0</v>
      </c>
      <c r="K1422" s="35">
        <f t="shared" si="1071"/>
        <v>0</v>
      </c>
      <c r="L1422" s="35">
        <f t="shared" si="1071"/>
        <v>129857.22</v>
      </c>
      <c r="M1422" s="35">
        <f t="shared" si="1071"/>
        <v>0</v>
      </c>
      <c r="N1422" s="35">
        <f t="shared" si="1071"/>
        <v>129857.22</v>
      </c>
      <c r="O1422" s="28">
        <f t="shared" si="1071"/>
        <v>0</v>
      </c>
      <c r="P1422" s="28">
        <f t="shared" si="1071"/>
        <v>0</v>
      </c>
      <c r="Q1422" s="28">
        <f t="shared" si="1071"/>
        <v>0</v>
      </c>
      <c r="R1422" s="28">
        <f t="shared" si="1071"/>
        <v>0</v>
      </c>
      <c r="S1422" s="28">
        <f t="shared" si="1071"/>
        <v>0</v>
      </c>
      <c r="T1422" s="28">
        <f t="shared" si="1071"/>
        <v>0</v>
      </c>
      <c r="U1422" s="28">
        <f t="shared" si="1071"/>
        <v>0</v>
      </c>
      <c r="V1422" s="28">
        <f t="shared" si="1071"/>
        <v>0</v>
      </c>
      <c r="W1422" s="28">
        <f t="shared" si="1071"/>
        <v>0</v>
      </c>
      <c r="X1422" s="28">
        <f t="shared" si="1071"/>
        <v>0</v>
      </c>
      <c r="Y1422" s="28">
        <f t="shared" si="1071"/>
        <v>0</v>
      </c>
      <c r="Z1422" s="28">
        <f t="shared" si="1071"/>
        <v>0</v>
      </c>
      <c r="AA1422" s="28">
        <f t="shared" si="1071"/>
        <v>0</v>
      </c>
      <c r="AB1422" s="28">
        <f t="shared" si="1071"/>
        <v>0</v>
      </c>
    </row>
    <row r="1423" spans="1:28" ht="31.5" outlineLevel="5">
      <c r="A1423" s="2" t="s">
        <v>337</v>
      </c>
      <c r="B1423" s="23" t="s">
        <v>346</v>
      </c>
      <c r="C1423" s="23" t="s">
        <v>348</v>
      </c>
      <c r="D1423" s="23" t="s">
        <v>330</v>
      </c>
      <c r="E1423" s="23" t="s">
        <v>338</v>
      </c>
      <c r="F1423" s="23">
        <v>25008001</v>
      </c>
      <c r="G1423" s="24">
        <f>SUM(I1423:K1423)-H1423</f>
        <v>348410.38</v>
      </c>
      <c r="H1423" s="24"/>
      <c r="I1423" s="35">
        <v>348410.38</v>
      </c>
      <c r="J1423" s="8">
        <f>SUM(Q1423)</f>
        <v>0</v>
      </c>
      <c r="K1423" s="9">
        <f>SUM(S1423+U1423+W1423+Y1423+AA1423)</f>
        <v>0</v>
      </c>
      <c r="L1423" s="28">
        <f>SUM(N1423:P1423)-M1423</f>
        <v>129857.22</v>
      </c>
      <c r="M1423" s="37"/>
      <c r="N1423" s="36">
        <v>129857.22</v>
      </c>
      <c r="O1423" s="8">
        <f>SUM(R1423)</f>
        <v>0</v>
      </c>
      <c r="P1423" s="9">
        <f>SUM(T1423+V1423+X1423+Z1423+AB1423)</f>
        <v>0</v>
      </c>
      <c r="Q1423" s="9"/>
      <c r="R1423" s="9"/>
      <c r="S1423" s="9"/>
      <c r="T1423" s="9"/>
      <c r="U1423" s="9"/>
      <c r="V1423" s="9"/>
      <c r="W1423" s="9"/>
      <c r="X1423" s="9"/>
      <c r="Y1423" s="9"/>
      <c r="Z1423" s="9"/>
      <c r="AA1423" s="9"/>
      <c r="AB1423" s="9"/>
    </row>
    <row r="1424" spans="1:28" s="7" customFormat="1" ht="409.5" outlineLevel="2">
      <c r="A1424" s="6" t="s">
        <v>349</v>
      </c>
      <c r="B1424" s="48" t="s">
        <v>346</v>
      </c>
      <c r="C1424" s="48" t="s">
        <v>350</v>
      </c>
      <c r="D1424" s="48" t="s">
        <v>2</v>
      </c>
      <c r="E1424" s="48" t="s">
        <v>2</v>
      </c>
      <c r="F1424" s="48"/>
      <c r="G1424" s="49">
        <f t="shared" ref="G1424:I1426" si="1072">SUM(G1425)</f>
        <v>80674.36</v>
      </c>
      <c r="H1424" s="49">
        <f t="shared" si="1072"/>
        <v>0</v>
      </c>
      <c r="I1424" s="50">
        <f t="shared" si="1072"/>
        <v>80674.36</v>
      </c>
      <c r="J1424" s="50">
        <f t="shared" ref="J1424:AB1426" si="1073">SUM(J1425)</f>
        <v>0</v>
      </c>
      <c r="K1424" s="50">
        <f t="shared" si="1073"/>
        <v>0</v>
      </c>
      <c r="L1424" s="50">
        <f t="shared" si="1073"/>
        <v>53104.54</v>
      </c>
      <c r="M1424" s="50">
        <f t="shared" si="1073"/>
        <v>0</v>
      </c>
      <c r="N1424" s="50">
        <f t="shared" si="1073"/>
        <v>53104.54</v>
      </c>
      <c r="O1424" s="51">
        <f t="shared" si="1073"/>
        <v>0</v>
      </c>
      <c r="P1424" s="51">
        <f t="shared" si="1073"/>
        <v>0</v>
      </c>
      <c r="Q1424" s="51">
        <f t="shared" si="1073"/>
        <v>0</v>
      </c>
      <c r="R1424" s="51">
        <f t="shared" si="1073"/>
        <v>0</v>
      </c>
      <c r="S1424" s="51">
        <f t="shared" si="1073"/>
        <v>0</v>
      </c>
      <c r="T1424" s="51">
        <f t="shared" si="1073"/>
        <v>0</v>
      </c>
      <c r="U1424" s="51">
        <f t="shared" si="1073"/>
        <v>0</v>
      </c>
      <c r="V1424" s="51">
        <f t="shared" si="1073"/>
        <v>0</v>
      </c>
      <c r="W1424" s="51">
        <f t="shared" si="1073"/>
        <v>0</v>
      </c>
      <c r="X1424" s="51">
        <f t="shared" si="1073"/>
        <v>0</v>
      </c>
      <c r="Y1424" s="51">
        <f t="shared" si="1073"/>
        <v>0</v>
      </c>
      <c r="Z1424" s="51">
        <f t="shared" si="1073"/>
        <v>0</v>
      </c>
      <c r="AA1424" s="51">
        <f t="shared" si="1073"/>
        <v>0</v>
      </c>
      <c r="AB1424" s="51">
        <f t="shared" si="1073"/>
        <v>0</v>
      </c>
    </row>
    <row r="1425" spans="1:28" ht="47.25" outlineLevel="3">
      <c r="A1425" s="2" t="s">
        <v>25</v>
      </c>
      <c r="B1425" s="23" t="s">
        <v>346</v>
      </c>
      <c r="C1425" s="23" t="s">
        <v>350</v>
      </c>
      <c r="D1425" s="23" t="s">
        <v>26</v>
      </c>
      <c r="E1425" s="23" t="s">
        <v>2</v>
      </c>
      <c r="F1425" s="23"/>
      <c r="G1425" s="24">
        <f t="shared" si="1072"/>
        <v>80674.36</v>
      </c>
      <c r="H1425" s="24">
        <f t="shared" si="1072"/>
        <v>0</v>
      </c>
      <c r="I1425" s="35">
        <f t="shared" si="1072"/>
        <v>80674.36</v>
      </c>
      <c r="J1425" s="35">
        <f t="shared" si="1073"/>
        <v>0</v>
      </c>
      <c r="K1425" s="35">
        <f t="shared" si="1073"/>
        <v>0</v>
      </c>
      <c r="L1425" s="35">
        <f t="shared" si="1073"/>
        <v>53104.54</v>
      </c>
      <c r="M1425" s="35">
        <f t="shared" si="1073"/>
        <v>0</v>
      </c>
      <c r="N1425" s="35">
        <f t="shared" si="1073"/>
        <v>53104.54</v>
      </c>
      <c r="O1425" s="68">
        <f t="shared" si="1073"/>
        <v>0</v>
      </c>
      <c r="P1425" s="68">
        <f t="shared" si="1073"/>
        <v>0</v>
      </c>
      <c r="Q1425" s="68">
        <f t="shared" si="1073"/>
        <v>0</v>
      </c>
      <c r="R1425" s="68">
        <f t="shared" si="1073"/>
        <v>0</v>
      </c>
      <c r="S1425" s="68">
        <f t="shared" si="1073"/>
        <v>0</v>
      </c>
      <c r="T1425" s="68">
        <f t="shared" si="1073"/>
        <v>0</v>
      </c>
      <c r="U1425" s="68">
        <f t="shared" si="1073"/>
        <v>0</v>
      </c>
      <c r="V1425" s="68">
        <f t="shared" si="1073"/>
        <v>0</v>
      </c>
      <c r="W1425" s="68">
        <f t="shared" si="1073"/>
        <v>0</v>
      </c>
      <c r="X1425" s="68">
        <f t="shared" si="1073"/>
        <v>0</v>
      </c>
      <c r="Y1425" s="68">
        <f t="shared" si="1073"/>
        <v>0</v>
      </c>
      <c r="Z1425" s="68">
        <f t="shared" si="1073"/>
        <v>0</v>
      </c>
      <c r="AA1425" s="68">
        <f t="shared" si="1073"/>
        <v>0</v>
      </c>
      <c r="AB1425" s="28">
        <f>SUM(AB1426)</f>
        <v>0</v>
      </c>
    </row>
    <row r="1426" spans="1:28" ht="31.5" outlineLevel="4">
      <c r="A1426" s="2" t="s">
        <v>27</v>
      </c>
      <c r="B1426" s="23" t="s">
        <v>346</v>
      </c>
      <c r="C1426" s="23" t="s">
        <v>350</v>
      </c>
      <c r="D1426" s="23" t="s">
        <v>28</v>
      </c>
      <c r="E1426" s="23" t="s">
        <v>2</v>
      </c>
      <c r="F1426" s="23"/>
      <c r="G1426" s="24">
        <f t="shared" si="1072"/>
        <v>80674.36</v>
      </c>
      <c r="H1426" s="24">
        <f t="shared" si="1072"/>
        <v>0</v>
      </c>
      <c r="I1426" s="35">
        <f t="shared" si="1072"/>
        <v>80674.36</v>
      </c>
      <c r="J1426" s="35">
        <f t="shared" si="1073"/>
        <v>0</v>
      </c>
      <c r="K1426" s="35">
        <f t="shared" si="1073"/>
        <v>0</v>
      </c>
      <c r="L1426" s="35">
        <f t="shared" si="1073"/>
        <v>53104.54</v>
      </c>
      <c r="M1426" s="35">
        <f t="shared" si="1073"/>
        <v>0</v>
      </c>
      <c r="N1426" s="35">
        <f t="shared" si="1073"/>
        <v>53104.54</v>
      </c>
      <c r="O1426" s="25">
        <f t="shared" si="1073"/>
        <v>0</v>
      </c>
      <c r="P1426" s="25">
        <f t="shared" si="1073"/>
        <v>0</v>
      </c>
      <c r="Q1426" s="25">
        <f t="shared" si="1073"/>
        <v>0</v>
      </c>
      <c r="R1426" s="25">
        <f t="shared" si="1073"/>
        <v>0</v>
      </c>
      <c r="S1426" s="25">
        <f t="shared" si="1073"/>
        <v>0</v>
      </c>
      <c r="T1426" s="25">
        <f t="shared" si="1073"/>
        <v>0</v>
      </c>
      <c r="U1426" s="25">
        <f t="shared" si="1073"/>
        <v>0</v>
      </c>
      <c r="V1426" s="25">
        <f t="shared" si="1073"/>
        <v>0</v>
      </c>
      <c r="W1426" s="25">
        <f t="shared" si="1073"/>
        <v>0</v>
      </c>
      <c r="X1426" s="25">
        <f t="shared" si="1073"/>
        <v>0</v>
      </c>
      <c r="Y1426" s="25">
        <f t="shared" si="1073"/>
        <v>0</v>
      </c>
      <c r="Z1426" s="25">
        <f t="shared" si="1073"/>
        <v>0</v>
      </c>
      <c r="AA1426" s="25">
        <f t="shared" si="1073"/>
        <v>0</v>
      </c>
      <c r="AB1426" s="28">
        <f>SUM(AB1427)</f>
        <v>0</v>
      </c>
    </row>
    <row r="1427" spans="1:28" ht="31.5" outlineLevel="5">
      <c r="A1427" s="2" t="s">
        <v>195</v>
      </c>
      <c r="B1427" s="23" t="s">
        <v>346</v>
      </c>
      <c r="C1427" s="23" t="s">
        <v>350</v>
      </c>
      <c r="D1427" s="23" t="s">
        <v>28</v>
      </c>
      <c r="E1427" s="23" t="s">
        <v>196</v>
      </c>
      <c r="F1427" s="23"/>
      <c r="G1427" s="24">
        <f>SUM(I1427:K1427)-H1427</f>
        <v>80674.36</v>
      </c>
      <c r="H1427" s="24"/>
      <c r="I1427" s="35">
        <v>80674.36</v>
      </c>
      <c r="J1427" s="8">
        <f>SUM(Q1427)</f>
        <v>0</v>
      </c>
      <c r="K1427" s="9">
        <f>SUM(S1427+U1427+W1427+Y1427+AA1427)</f>
        <v>0</v>
      </c>
      <c r="L1427" s="28">
        <f>SUM(N1427:P1427)-M1427</f>
        <v>53104.54</v>
      </c>
      <c r="M1427" s="37"/>
      <c r="N1427" s="36">
        <v>53104.54</v>
      </c>
      <c r="O1427" s="8">
        <f>SUM(R1427)</f>
        <v>0</v>
      </c>
      <c r="P1427" s="9">
        <f>SUM(T1427+V1427+X1427+Z1427+AB1427)</f>
        <v>0</v>
      </c>
      <c r="Q1427" s="9"/>
      <c r="R1427" s="9"/>
      <c r="S1427" s="9"/>
      <c r="T1427" s="9"/>
      <c r="U1427" s="9"/>
      <c r="V1427" s="9"/>
      <c r="W1427" s="9"/>
      <c r="X1427" s="9"/>
      <c r="Y1427" s="9"/>
      <c r="Z1427" s="9"/>
      <c r="AA1427" s="9"/>
      <c r="AB1427" s="9"/>
    </row>
    <row r="1428" spans="1:28" s="7" customFormat="1" ht="110.25" outlineLevel="2">
      <c r="A1428" s="6" t="s">
        <v>351</v>
      </c>
      <c r="B1428" s="48" t="s">
        <v>346</v>
      </c>
      <c r="C1428" s="48" t="s">
        <v>352</v>
      </c>
      <c r="D1428" s="48" t="s">
        <v>2</v>
      </c>
      <c r="E1428" s="48" t="s">
        <v>2</v>
      </c>
      <c r="F1428" s="48"/>
      <c r="G1428" s="49">
        <f t="shared" ref="G1428:I1430" si="1074">SUM(G1429)</f>
        <v>4176559.2</v>
      </c>
      <c r="H1428" s="49">
        <f t="shared" si="1074"/>
        <v>0</v>
      </c>
      <c r="I1428" s="50">
        <f t="shared" si="1074"/>
        <v>4176559.2</v>
      </c>
      <c r="J1428" s="50">
        <f t="shared" ref="J1428:AB1430" si="1075">SUM(J1429)</f>
        <v>0</v>
      </c>
      <c r="K1428" s="50">
        <f t="shared" si="1075"/>
        <v>0</v>
      </c>
      <c r="L1428" s="50">
        <f t="shared" si="1075"/>
        <v>4001102.77</v>
      </c>
      <c r="M1428" s="50">
        <f t="shared" si="1075"/>
        <v>0</v>
      </c>
      <c r="N1428" s="50">
        <f t="shared" si="1075"/>
        <v>4001102.77</v>
      </c>
      <c r="O1428" s="51">
        <f t="shared" si="1075"/>
        <v>0</v>
      </c>
      <c r="P1428" s="51">
        <f t="shared" si="1075"/>
        <v>0</v>
      </c>
      <c r="Q1428" s="51">
        <f t="shared" si="1075"/>
        <v>0</v>
      </c>
      <c r="R1428" s="51">
        <f t="shared" si="1075"/>
        <v>0</v>
      </c>
      <c r="S1428" s="51">
        <f t="shared" si="1075"/>
        <v>0</v>
      </c>
      <c r="T1428" s="51">
        <f t="shared" si="1075"/>
        <v>0</v>
      </c>
      <c r="U1428" s="51">
        <f t="shared" si="1075"/>
        <v>0</v>
      </c>
      <c r="V1428" s="51">
        <f t="shared" si="1075"/>
        <v>0</v>
      </c>
      <c r="W1428" s="51">
        <f t="shared" si="1075"/>
        <v>0</v>
      </c>
      <c r="X1428" s="51">
        <f t="shared" si="1075"/>
        <v>0</v>
      </c>
      <c r="Y1428" s="51">
        <f t="shared" si="1075"/>
        <v>0</v>
      </c>
      <c r="Z1428" s="51">
        <f t="shared" si="1075"/>
        <v>0</v>
      </c>
      <c r="AA1428" s="51">
        <f t="shared" si="1075"/>
        <v>0</v>
      </c>
      <c r="AB1428" s="51">
        <f t="shared" si="1075"/>
        <v>0</v>
      </c>
    </row>
    <row r="1429" spans="1:28" ht="47.25" outlineLevel="3">
      <c r="A1429" s="2" t="s">
        <v>95</v>
      </c>
      <c r="B1429" s="23" t="s">
        <v>346</v>
      </c>
      <c r="C1429" s="23" t="s">
        <v>352</v>
      </c>
      <c r="D1429" s="23" t="s">
        <v>96</v>
      </c>
      <c r="E1429" s="23" t="s">
        <v>2</v>
      </c>
      <c r="F1429" s="23"/>
      <c r="G1429" s="24">
        <f t="shared" si="1074"/>
        <v>4176559.2</v>
      </c>
      <c r="H1429" s="24">
        <f t="shared" si="1074"/>
        <v>0</v>
      </c>
      <c r="I1429" s="35">
        <f t="shared" si="1074"/>
        <v>4176559.2</v>
      </c>
      <c r="J1429" s="35">
        <f t="shared" si="1075"/>
        <v>0</v>
      </c>
      <c r="K1429" s="35">
        <f t="shared" si="1075"/>
        <v>0</v>
      </c>
      <c r="L1429" s="35">
        <f t="shared" si="1075"/>
        <v>4001102.77</v>
      </c>
      <c r="M1429" s="35">
        <f t="shared" si="1075"/>
        <v>0</v>
      </c>
      <c r="N1429" s="35">
        <f t="shared" si="1075"/>
        <v>4001102.77</v>
      </c>
      <c r="O1429" s="28">
        <f t="shared" si="1075"/>
        <v>0</v>
      </c>
      <c r="P1429" s="28">
        <f t="shared" si="1075"/>
        <v>0</v>
      </c>
      <c r="Q1429" s="28">
        <f t="shared" si="1075"/>
        <v>0</v>
      </c>
      <c r="R1429" s="28">
        <f t="shared" si="1075"/>
        <v>0</v>
      </c>
      <c r="S1429" s="28">
        <f t="shared" si="1075"/>
        <v>0</v>
      </c>
      <c r="T1429" s="28">
        <f t="shared" si="1075"/>
        <v>0</v>
      </c>
      <c r="U1429" s="28">
        <f t="shared" si="1075"/>
        <v>0</v>
      </c>
      <c r="V1429" s="28">
        <f t="shared" si="1075"/>
        <v>0</v>
      </c>
      <c r="W1429" s="28">
        <f t="shared" si="1075"/>
        <v>0</v>
      </c>
      <c r="X1429" s="28">
        <f t="shared" si="1075"/>
        <v>0</v>
      </c>
      <c r="Y1429" s="28">
        <f t="shared" si="1075"/>
        <v>0</v>
      </c>
      <c r="Z1429" s="28">
        <f t="shared" si="1075"/>
        <v>0</v>
      </c>
      <c r="AA1429" s="28">
        <f t="shared" si="1075"/>
        <v>0</v>
      </c>
      <c r="AB1429" s="28">
        <f t="shared" si="1075"/>
        <v>0</v>
      </c>
    </row>
    <row r="1430" spans="1:28" ht="63" outlineLevel="4">
      <c r="A1430" s="2" t="s">
        <v>97</v>
      </c>
      <c r="B1430" s="23" t="s">
        <v>346</v>
      </c>
      <c r="C1430" s="23" t="s">
        <v>352</v>
      </c>
      <c r="D1430" s="23" t="s">
        <v>98</v>
      </c>
      <c r="E1430" s="23" t="s">
        <v>2</v>
      </c>
      <c r="F1430" s="23"/>
      <c r="G1430" s="24">
        <f t="shared" si="1074"/>
        <v>4176559.2</v>
      </c>
      <c r="H1430" s="24">
        <f t="shared" si="1074"/>
        <v>0</v>
      </c>
      <c r="I1430" s="35">
        <f t="shared" si="1074"/>
        <v>4176559.2</v>
      </c>
      <c r="J1430" s="35">
        <f t="shared" si="1075"/>
        <v>0</v>
      </c>
      <c r="K1430" s="35">
        <f t="shared" si="1075"/>
        <v>0</v>
      </c>
      <c r="L1430" s="35">
        <f t="shared" si="1075"/>
        <v>4001102.77</v>
      </c>
      <c r="M1430" s="35">
        <f t="shared" si="1075"/>
        <v>0</v>
      </c>
      <c r="N1430" s="35">
        <f t="shared" si="1075"/>
        <v>4001102.77</v>
      </c>
      <c r="O1430" s="28">
        <f t="shared" si="1075"/>
        <v>0</v>
      </c>
      <c r="P1430" s="28">
        <f t="shared" si="1075"/>
        <v>0</v>
      </c>
      <c r="Q1430" s="28">
        <f t="shared" si="1075"/>
        <v>0</v>
      </c>
      <c r="R1430" s="28">
        <f t="shared" si="1075"/>
        <v>0</v>
      </c>
      <c r="S1430" s="28">
        <f t="shared" si="1075"/>
        <v>0</v>
      </c>
      <c r="T1430" s="28">
        <f t="shared" si="1075"/>
        <v>0</v>
      </c>
      <c r="U1430" s="28">
        <f t="shared" si="1075"/>
        <v>0</v>
      </c>
      <c r="V1430" s="28">
        <f t="shared" si="1075"/>
        <v>0</v>
      </c>
      <c r="W1430" s="28">
        <f t="shared" si="1075"/>
        <v>0</v>
      </c>
      <c r="X1430" s="28">
        <f t="shared" si="1075"/>
        <v>0</v>
      </c>
      <c r="Y1430" s="28">
        <f t="shared" si="1075"/>
        <v>0</v>
      </c>
      <c r="Z1430" s="28">
        <f t="shared" si="1075"/>
        <v>0</v>
      </c>
      <c r="AA1430" s="28">
        <f t="shared" si="1075"/>
        <v>0</v>
      </c>
      <c r="AB1430" s="28">
        <f t="shared" si="1075"/>
        <v>0</v>
      </c>
    </row>
    <row r="1431" spans="1:28" ht="31.5" outlineLevel="5">
      <c r="A1431" s="2" t="s">
        <v>55</v>
      </c>
      <c r="B1431" s="23" t="s">
        <v>346</v>
      </c>
      <c r="C1431" s="23" t="s">
        <v>352</v>
      </c>
      <c r="D1431" s="23" t="s">
        <v>98</v>
      </c>
      <c r="E1431" s="23" t="s">
        <v>56</v>
      </c>
      <c r="F1431" s="23">
        <v>25023141</v>
      </c>
      <c r="G1431" s="24">
        <f>SUM(I1431:K1431)-H1431</f>
        <v>4176559.2</v>
      </c>
      <c r="H1431" s="24"/>
      <c r="I1431" s="35">
        <v>4176559.2</v>
      </c>
      <c r="J1431" s="8">
        <f>SUM(Q1431)</f>
        <v>0</v>
      </c>
      <c r="K1431" s="9">
        <f>SUM(S1431+U1431+W1431+Y1431+AA1431)</f>
        <v>0</v>
      </c>
      <c r="L1431" s="28">
        <f>SUM(N1431:P1431)-M1431</f>
        <v>4001102.77</v>
      </c>
      <c r="M1431" s="37"/>
      <c r="N1431" s="36">
        <v>4001102.77</v>
      </c>
      <c r="O1431" s="8">
        <f>SUM(R1431)</f>
        <v>0</v>
      </c>
      <c r="P1431" s="9">
        <f>SUM(T1431+V1431+X1431+Z1431+AB1431)</f>
        <v>0</v>
      </c>
      <c r="Q1431" s="9"/>
      <c r="R1431" s="9"/>
      <c r="S1431" s="9"/>
      <c r="T1431" s="9"/>
      <c r="U1431" s="9"/>
      <c r="V1431" s="9"/>
      <c r="W1431" s="9"/>
      <c r="X1431" s="9"/>
      <c r="Y1431" s="9"/>
      <c r="Z1431" s="9"/>
      <c r="AA1431" s="9"/>
      <c r="AB1431" s="9"/>
    </row>
    <row r="1432" spans="1:28" s="4" customFormat="1" ht="31.5" outlineLevel="1">
      <c r="A1432" s="5" t="s">
        <v>353</v>
      </c>
      <c r="B1432" s="44" t="s">
        <v>354</v>
      </c>
      <c r="C1432" s="44" t="s">
        <v>4</v>
      </c>
      <c r="D1432" s="44" t="s">
        <v>2</v>
      </c>
      <c r="E1432" s="44" t="s">
        <v>2</v>
      </c>
      <c r="F1432" s="44"/>
      <c r="G1432" s="45">
        <f>SUM(G1433+G1437+G1444+G1448+G1452)</f>
        <v>1585000</v>
      </c>
      <c r="H1432" s="45">
        <f t="shared" ref="H1432:AB1432" si="1076">SUM(H1433+H1437+H1444+H1448+H1452)</f>
        <v>0</v>
      </c>
      <c r="I1432" s="45">
        <f t="shared" si="1076"/>
        <v>1585000</v>
      </c>
      <c r="J1432" s="45">
        <f t="shared" si="1076"/>
        <v>0</v>
      </c>
      <c r="K1432" s="45">
        <f t="shared" si="1076"/>
        <v>0</v>
      </c>
      <c r="L1432" s="45">
        <f t="shared" si="1076"/>
        <v>1480000</v>
      </c>
      <c r="M1432" s="45">
        <f t="shared" si="1076"/>
        <v>0</v>
      </c>
      <c r="N1432" s="45">
        <f t="shared" si="1076"/>
        <v>1480000</v>
      </c>
      <c r="O1432" s="45">
        <f t="shared" si="1076"/>
        <v>0</v>
      </c>
      <c r="P1432" s="45">
        <f t="shared" si="1076"/>
        <v>0</v>
      </c>
      <c r="Q1432" s="45">
        <f t="shared" si="1076"/>
        <v>0</v>
      </c>
      <c r="R1432" s="45">
        <f t="shared" si="1076"/>
        <v>0</v>
      </c>
      <c r="S1432" s="45">
        <f t="shared" si="1076"/>
        <v>0</v>
      </c>
      <c r="T1432" s="45">
        <f t="shared" si="1076"/>
        <v>0</v>
      </c>
      <c r="U1432" s="45">
        <f t="shared" si="1076"/>
        <v>0</v>
      </c>
      <c r="V1432" s="45">
        <f t="shared" si="1076"/>
        <v>0</v>
      </c>
      <c r="W1432" s="45">
        <f t="shared" si="1076"/>
        <v>0</v>
      </c>
      <c r="X1432" s="45">
        <f t="shared" si="1076"/>
        <v>0</v>
      </c>
      <c r="Y1432" s="45">
        <f t="shared" si="1076"/>
        <v>0</v>
      </c>
      <c r="Z1432" s="45">
        <f t="shared" si="1076"/>
        <v>0</v>
      </c>
      <c r="AA1432" s="45">
        <f t="shared" si="1076"/>
        <v>0</v>
      </c>
      <c r="AB1432" s="45">
        <f t="shared" si="1076"/>
        <v>0</v>
      </c>
    </row>
    <row r="1433" spans="1:28" s="7" customFormat="1" ht="173.25" outlineLevel="2">
      <c r="A1433" s="6" t="s">
        <v>355</v>
      </c>
      <c r="B1433" s="48" t="s">
        <v>354</v>
      </c>
      <c r="C1433" s="48" t="s">
        <v>356</v>
      </c>
      <c r="D1433" s="48" t="s">
        <v>2</v>
      </c>
      <c r="E1433" s="48" t="s">
        <v>2</v>
      </c>
      <c r="F1433" s="48"/>
      <c r="G1433" s="49">
        <f t="shared" ref="G1433:I1435" si="1077">SUM(G1434)</f>
        <v>400000</v>
      </c>
      <c r="H1433" s="49">
        <f t="shared" si="1077"/>
        <v>0</v>
      </c>
      <c r="I1433" s="50">
        <f t="shared" si="1077"/>
        <v>400000</v>
      </c>
      <c r="J1433" s="50">
        <f t="shared" ref="J1433:AB1435" si="1078">SUM(J1434)</f>
        <v>0</v>
      </c>
      <c r="K1433" s="50">
        <f t="shared" si="1078"/>
        <v>0</v>
      </c>
      <c r="L1433" s="50">
        <f t="shared" si="1078"/>
        <v>400000</v>
      </c>
      <c r="M1433" s="50">
        <f t="shared" si="1078"/>
        <v>0</v>
      </c>
      <c r="N1433" s="50">
        <f t="shared" si="1078"/>
        <v>400000</v>
      </c>
      <c r="O1433" s="51">
        <f t="shared" si="1078"/>
        <v>0</v>
      </c>
      <c r="P1433" s="51">
        <f t="shared" si="1078"/>
        <v>0</v>
      </c>
      <c r="Q1433" s="51">
        <f t="shared" si="1078"/>
        <v>0</v>
      </c>
      <c r="R1433" s="51">
        <f t="shared" si="1078"/>
        <v>0</v>
      </c>
      <c r="S1433" s="51">
        <f t="shared" si="1078"/>
        <v>0</v>
      </c>
      <c r="T1433" s="51">
        <f t="shared" si="1078"/>
        <v>0</v>
      </c>
      <c r="U1433" s="51">
        <f t="shared" si="1078"/>
        <v>0</v>
      </c>
      <c r="V1433" s="51">
        <f t="shared" si="1078"/>
        <v>0</v>
      </c>
      <c r="W1433" s="51">
        <f t="shared" si="1078"/>
        <v>0</v>
      </c>
      <c r="X1433" s="51">
        <f t="shared" si="1078"/>
        <v>0</v>
      </c>
      <c r="Y1433" s="51">
        <f t="shared" si="1078"/>
        <v>0</v>
      </c>
      <c r="Z1433" s="51">
        <f t="shared" si="1078"/>
        <v>0</v>
      </c>
      <c r="AA1433" s="51">
        <f t="shared" si="1078"/>
        <v>0</v>
      </c>
      <c r="AB1433" s="51">
        <f t="shared" si="1078"/>
        <v>0</v>
      </c>
    </row>
    <row r="1434" spans="1:28" ht="31.5" outlineLevel="3">
      <c r="A1434" s="2" t="s">
        <v>298</v>
      </c>
      <c r="B1434" s="23" t="s">
        <v>354</v>
      </c>
      <c r="C1434" s="23" t="s">
        <v>356</v>
      </c>
      <c r="D1434" s="23" t="s">
        <v>299</v>
      </c>
      <c r="E1434" s="23" t="s">
        <v>2</v>
      </c>
      <c r="F1434" s="23"/>
      <c r="G1434" s="24">
        <f t="shared" si="1077"/>
        <v>400000</v>
      </c>
      <c r="H1434" s="24">
        <f t="shared" si="1077"/>
        <v>0</v>
      </c>
      <c r="I1434" s="35">
        <f t="shared" si="1077"/>
        <v>400000</v>
      </c>
      <c r="J1434" s="35">
        <f t="shared" si="1078"/>
        <v>0</v>
      </c>
      <c r="K1434" s="35">
        <f t="shared" si="1078"/>
        <v>0</v>
      </c>
      <c r="L1434" s="35">
        <f t="shared" si="1078"/>
        <v>400000</v>
      </c>
      <c r="M1434" s="35">
        <f t="shared" si="1078"/>
        <v>0</v>
      </c>
      <c r="N1434" s="35">
        <f t="shared" si="1078"/>
        <v>400000</v>
      </c>
      <c r="O1434" s="28">
        <f t="shared" si="1078"/>
        <v>0</v>
      </c>
      <c r="P1434" s="28">
        <f t="shared" si="1078"/>
        <v>0</v>
      </c>
      <c r="Q1434" s="28">
        <f t="shared" si="1078"/>
        <v>0</v>
      </c>
      <c r="R1434" s="28">
        <f t="shared" si="1078"/>
        <v>0</v>
      </c>
      <c r="S1434" s="28">
        <f t="shared" si="1078"/>
        <v>0</v>
      </c>
      <c r="T1434" s="28">
        <f t="shared" si="1078"/>
        <v>0</v>
      </c>
      <c r="U1434" s="28">
        <f t="shared" si="1078"/>
        <v>0</v>
      </c>
      <c r="V1434" s="28">
        <f t="shared" si="1078"/>
        <v>0</v>
      </c>
      <c r="W1434" s="28">
        <f t="shared" si="1078"/>
        <v>0</v>
      </c>
      <c r="X1434" s="28">
        <f t="shared" si="1078"/>
        <v>0</v>
      </c>
      <c r="Y1434" s="28">
        <f t="shared" si="1078"/>
        <v>0</v>
      </c>
      <c r="Z1434" s="28">
        <f t="shared" si="1078"/>
        <v>0</v>
      </c>
      <c r="AA1434" s="28">
        <f t="shared" si="1078"/>
        <v>0</v>
      </c>
      <c r="AB1434" s="28">
        <f t="shared" si="1078"/>
        <v>0</v>
      </c>
    </row>
    <row r="1435" spans="1:28" outlineLevel="4">
      <c r="A1435" s="2" t="s">
        <v>300</v>
      </c>
      <c r="B1435" s="23" t="s">
        <v>354</v>
      </c>
      <c r="C1435" s="23" t="s">
        <v>356</v>
      </c>
      <c r="D1435" s="23" t="s">
        <v>301</v>
      </c>
      <c r="E1435" s="23" t="s">
        <v>2</v>
      </c>
      <c r="F1435" s="23"/>
      <c r="G1435" s="24">
        <f t="shared" si="1077"/>
        <v>400000</v>
      </c>
      <c r="H1435" s="24">
        <f t="shared" si="1077"/>
        <v>0</v>
      </c>
      <c r="I1435" s="35">
        <f t="shared" si="1077"/>
        <v>400000</v>
      </c>
      <c r="J1435" s="35">
        <f t="shared" si="1078"/>
        <v>0</v>
      </c>
      <c r="K1435" s="35">
        <f t="shared" si="1078"/>
        <v>0</v>
      </c>
      <c r="L1435" s="35">
        <f t="shared" si="1078"/>
        <v>400000</v>
      </c>
      <c r="M1435" s="35">
        <f t="shared" si="1078"/>
        <v>0</v>
      </c>
      <c r="N1435" s="35">
        <f t="shared" si="1078"/>
        <v>400000</v>
      </c>
      <c r="O1435" s="28">
        <f t="shared" si="1078"/>
        <v>0</v>
      </c>
      <c r="P1435" s="28">
        <f t="shared" si="1078"/>
        <v>0</v>
      </c>
      <c r="Q1435" s="28">
        <f t="shared" si="1078"/>
        <v>0</v>
      </c>
      <c r="R1435" s="28">
        <f t="shared" si="1078"/>
        <v>0</v>
      </c>
      <c r="S1435" s="28">
        <f t="shared" si="1078"/>
        <v>0</v>
      </c>
      <c r="T1435" s="28">
        <f t="shared" si="1078"/>
        <v>0</v>
      </c>
      <c r="U1435" s="28">
        <f t="shared" si="1078"/>
        <v>0</v>
      </c>
      <c r="V1435" s="28">
        <f t="shared" si="1078"/>
        <v>0</v>
      </c>
      <c r="W1435" s="28">
        <f t="shared" si="1078"/>
        <v>0</v>
      </c>
      <c r="X1435" s="28">
        <f t="shared" si="1078"/>
        <v>0</v>
      </c>
      <c r="Y1435" s="28">
        <f t="shared" si="1078"/>
        <v>0</v>
      </c>
      <c r="Z1435" s="28">
        <f t="shared" si="1078"/>
        <v>0</v>
      </c>
      <c r="AA1435" s="28">
        <f t="shared" si="1078"/>
        <v>0</v>
      </c>
      <c r="AB1435" s="28">
        <f t="shared" si="1078"/>
        <v>0</v>
      </c>
    </row>
    <row r="1436" spans="1:28" ht="31.5" outlineLevel="5">
      <c r="A1436" s="2" t="s">
        <v>337</v>
      </c>
      <c r="B1436" s="23" t="s">
        <v>354</v>
      </c>
      <c r="C1436" s="23" t="s">
        <v>356</v>
      </c>
      <c r="D1436" s="23" t="s">
        <v>301</v>
      </c>
      <c r="E1436" s="23" t="s">
        <v>338</v>
      </c>
      <c r="F1436" s="23">
        <v>25008288</v>
      </c>
      <c r="G1436" s="24">
        <f>SUM(I1436:K1436)-H1436</f>
        <v>400000</v>
      </c>
      <c r="H1436" s="24"/>
      <c r="I1436" s="35">
        <v>400000</v>
      </c>
      <c r="J1436" s="8">
        <f>SUM(Q1436)</f>
        <v>0</v>
      </c>
      <c r="K1436" s="9">
        <f>SUM(S1436+U1436+W1436+Y1436+AA1436)</f>
        <v>0</v>
      </c>
      <c r="L1436" s="28">
        <f>SUM(N1436:P1436)-M1436</f>
        <v>400000</v>
      </c>
      <c r="M1436" s="37"/>
      <c r="N1436" s="36">
        <v>400000</v>
      </c>
      <c r="O1436" s="8">
        <f>SUM(R1436)</f>
        <v>0</v>
      </c>
      <c r="P1436" s="9">
        <f>SUM(T1436+V1436+X1436+Z1436+AB1436)</f>
        <v>0</v>
      </c>
      <c r="Q1436" s="9"/>
      <c r="R1436" s="9"/>
      <c r="S1436" s="9"/>
      <c r="T1436" s="9"/>
      <c r="U1436" s="9"/>
      <c r="V1436" s="9"/>
      <c r="W1436" s="9"/>
      <c r="X1436" s="9"/>
      <c r="Y1436" s="9"/>
      <c r="Z1436" s="9"/>
      <c r="AA1436" s="9"/>
      <c r="AB1436" s="9"/>
    </row>
    <row r="1437" spans="1:28" s="7" customFormat="1" ht="173.25" outlineLevel="2">
      <c r="A1437" s="6" t="s">
        <v>355</v>
      </c>
      <c r="B1437" s="48" t="s">
        <v>354</v>
      </c>
      <c r="C1437" s="48" t="s">
        <v>357</v>
      </c>
      <c r="D1437" s="48" t="s">
        <v>2</v>
      </c>
      <c r="E1437" s="48" t="s">
        <v>2</v>
      </c>
      <c r="F1437" s="48"/>
      <c r="G1437" s="49">
        <f>SUM(G1438+G1441)</f>
        <v>960000</v>
      </c>
      <c r="H1437" s="49">
        <f>SUM(H1438+H1441)</f>
        <v>0</v>
      </c>
      <c r="I1437" s="50">
        <f>SUM(I1438+I1441)</f>
        <v>960000</v>
      </c>
      <c r="J1437" s="50">
        <f t="shared" ref="J1437:AB1437" si="1079">SUM(J1438+J1441)</f>
        <v>0</v>
      </c>
      <c r="K1437" s="50">
        <f t="shared" si="1079"/>
        <v>0</v>
      </c>
      <c r="L1437" s="50">
        <f t="shared" si="1079"/>
        <v>960000</v>
      </c>
      <c r="M1437" s="50">
        <f t="shared" si="1079"/>
        <v>0</v>
      </c>
      <c r="N1437" s="50">
        <f t="shared" si="1079"/>
        <v>960000</v>
      </c>
      <c r="O1437" s="51">
        <f t="shared" si="1079"/>
        <v>0</v>
      </c>
      <c r="P1437" s="51">
        <f t="shared" si="1079"/>
        <v>0</v>
      </c>
      <c r="Q1437" s="51">
        <f t="shared" si="1079"/>
        <v>0</v>
      </c>
      <c r="R1437" s="51">
        <f t="shared" si="1079"/>
        <v>0</v>
      </c>
      <c r="S1437" s="51">
        <f t="shared" si="1079"/>
        <v>0</v>
      </c>
      <c r="T1437" s="51">
        <f t="shared" si="1079"/>
        <v>0</v>
      </c>
      <c r="U1437" s="51">
        <f t="shared" si="1079"/>
        <v>0</v>
      </c>
      <c r="V1437" s="51">
        <f t="shared" si="1079"/>
        <v>0</v>
      </c>
      <c r="W1437" s="51">
        <f t="shared" si="1079"/>
        <v>0</v>
      </c>
      <c r="X1437" s="51">
        <f t="shared" si="1079"/>
        <v>0</v>
      </c>
      <c r="Y1437" s="51">
        <f t="shared" si="1079"/>
        <v>0</v>
      </c>
      <c r="Z1437" s="51">
        <f t="shared" si="1079"/>
        <v>0</v>
      </c>
      <c r="AA1437" s="51">
        <f t="shared" si="1079"/>
        <v>0</v>
      </c>
      <c r="AB1437" s="51">
        <f t="shared" si="1079"/>
        <v>0</v>
      </c>
    </row>
    <row r="1438" spans="1:28" ht="31.5" outlineLevel="3">
      <c r="A1438" s="2" t="s">
        <v>298</v>
      </c>
      <c r="B1438" s="23" t="s">
        <v>354</v>
      </c>
      <c r="C1438" s="23" t="s">
        <v>357</v>
      </c>
      <c r="D1438" s="23" t="s">
        <v>299</v>
      </c>
      <c r="E1438" s="23" t="s">
        <v>2</v>
      </c>
      <c r="F1438" s="23"/>
      <c r="G1438" s="24">
        <f t="shared" ref="G1438:I1439" si="1080">SUM(G1439)</f>
        <v>390000</v>
      </c>
      <c r="H1438" s="24">
        <f t="shared" si="1080"/>
        <v>0</v>
      </c>
      <c r="I1438" s="35">
        <f t="shared" si="1080"/>
        <v>390000</v>
      </c>
      <c r="J1438" s="35">
        <f t="shared" ref="J1438:S1439" si="1081">SUM(J1439)</f>
        <v>0</v>
      </c>
      <c r="K1438" s="35">
        <f t="shared" si="1081"/>
        <v>0</v>
      </c>
      <c r="L1438" s="35">
        <f t="shared" si="1081"/>
        <v>390000</v>
      </c>
      <c r="M1438" s="35">
        <f t="shared" si="1081"/>
        <v>0</v>
      </c>
      <c r="N1438" s="35">
        <f t="shared" si="1081"/>
        <v>390000</v>
      </c>
      <c r="O1438" s="28">
        <f t="shared" si="1081"/>
        <v>0</v>
      </c>
      <c r="P1438" s="28">
        <f t="shared" si="1081"/>
        <v>0</v>
      </c>
      <c r="Q1438" s="28">
        <f t="shared" si="1081"/>
        <v>0</v>
      </c>
      <c r="R1438" s="28">
        <f t="shared" si="1081"/>
        <v>0</v>
      </c>
      <c r="S1438" s="28">
        <f t="shared" si="1081"/>
        <v>0</v>
      </c>
      <c r="T1438" s="28">
        <f t="shared" ref="T1438:AB1439" si="1082">SUM(T1439)</f>
        <v>0</v>
      </c>
      <c r="U1438" s="28">
        <f t="shared" si="1082"/>
        <v>0</v>
      </c>
      <c r="V1438" s="28">
        <f t="shared" si="1082"/>
        <v>0</v>
      </c>
      <c r="W1438" s="28">
        <f t="shared" si="1082"/>
        <v>0</v>
      </c>
      <c r="X1438" s="28">
        <f t="shared" si="1082"/>
        <v>0</v>
      </c>
      <c r="Y1438" s="28">
        <f t="shared" si="1082"/>
        <v>0</v>
      </c>
      <c r="Z1438" s="28">
        <f t="shared" si="1082"/>
        <v>0</v>
      </c>
      <c r="AA1438" s="28">
        <f t="shared" si="1082"/>
        <v>0</v>
      </c>
      <c r="AB1438" s="28">
        <f t="shared" si="1082"/>
        <v>0</v>
      </c>
    </row>
    <row r="1439" spans="1:28" outlineLevel="4">
      <c r="A1439" s="2" t="s">
        <v>300</v>
      </c>
      <c r="B1439" s="23" t="s">
        <v>354</v>
      </c>
      <c r="C1439" s="23" t="s">
        <v>357</v>
      </c>
      <c r="D1439" s="23" t="s">
        <v>301</v>
      </c>
      <c r="E1439" s="23" t="s">
        <v>2</v>
      </c>
      <c r="F1439" s="23"/>
      <c r="G1439" s="24">
        <f t="shared" si="1080"/>
        <v>390000</v>
      </c>
      <c r="H1439" s="24">
        <f t="shared" si="1080"/>
        <v>0</v>
      </c>
      <c r="I1439" s="35">
        <f t="shared" si="1080"/>
        <v>390000</v>
      </c>
      <c r="J1439" s="35">
        <f t="shared" si="1081"/>
        <v>0</v>
      </c>
      <c r="K1439" s="35">
        <f t="shared" si="1081"/>
        <v>0</v>
      </c>
      <c r="L1439" s="35">
        <f t="shared" si="1081"/>
        <v>390000</v>
      </c>
      <c r="M1439" s="35">
        <f t="shared" si="1081"/>
        <v>0</v>
      </c>
      <c r="N1439" s="35">
        <f t="shared" si="1081"/>
        <v>390000</v>
      </c>
      <c r="O1439" s="28">
        <f t="shared" si="1081"/>
        <v>0</v>
      </c>
      <c r="P1439" s="28">
        <f t="shared" si="1081"/>
        <v>0</v>
      </c>
      <c r="Q1439" s="28">
        <f t="shared" si="1081"/>
        <v>0</v>
      </c>
      <c r="R1439" s="28">
        <f t="shared" si="1081"/>
        <v>0</v>
      </c>
      <c r="S1439" s="28">
        <f t="shared" si="1081"/>
        <v>0</v>
      </c>
      <c r="T1439" s="28">
        <f t="shared" si="1082"/>
        <v>0</v>
      </c>
      <c r="U1439" s="28">
        <f t="shared" si="1082"/>
        <v>0</v>
      </c>
      <c r="V1439" s="28">
        <f t="shared" si="1082"/>
        <v>0</v>
      </c>
      <c r="W1439" s="28">
        <f t="shared" si="1082"/>
        <v>0</v>
      </c>
      <c r="X1439" s="28">
        <f t="shared" si="1082"/>
        <v>0</v>
      </c>
      <c r="Y1439" s="28">
        <f t="shared" si="1082"/>
        <v>0</v>
      </c>
      <c r="Z1439" s="28">
        <f t="shared" si="1082"/>
        <v>0</v>
      </c>
      <c r="AA1439" s="28">
        <f t="shared" si="1082"/>
        <v>0</v>
      </c>
      <c r="AB1439" s="28">
        <f t="shared" si="1082"/>
        <v>0</v>
      </c>
    </row>
    <row r="1440" spans="1:28" ht="31.5" outlineLevel="5">
      <c r="A1440" s="2" t="s">
        <v>337</v>
      </c>
      <c r="B1440" s="23" t="s">
        <v>354</v>
      </c>
      <c r="C1440" s="23" t="s">
        <v>357</v>
      </c>
      <c r="D1440" s="23" t="s">
        <v>301</v>
      </c>
      <c r="E1440" s="23" t="s">
        <v>338</v>
      </c>
      <c r="F1440" s="23">
        <v>25008288</v>
      </c>
      <c r="G1440" s="24">
        <f>SUM(I1440:K1440)-H1440</f>
        <v>390000</v>
      </c>
      <c r="H1440" s="24"/>
      <c r="I1440" s="35">
        <v>390000</v>
      </c>
      <c r="J1440" s="8">
        <f>SUM(Q1440)</f>
        <v>0</v>
      </c>
      <c r="K1440" s="9">
        <f>SUM(S1440+U1440+W1440+Y1440+AA1440)</f>
        <v>0</v>
      </c>
      <c r="L1440" s="28">
        <f>SUM(N1440:P1440)-M1440</f>
        <v>390000</v>
      </c>
      <c r="M1440" s="37"/>
      <c r="N1440" s="36">
        <v>390000</v>
      </c>
      <c r="O1440" s="8">
        <f>SUM(R1440)</f>
        <v>0</v>
      </c>
      <c r="P1440" s="9">
        <f>SUM(T1440+V1440+X1440+Z1440+AB1440)</f>
        <v>0</v>
      </c>
      <c r="Q1440" s="9"/>
      <c r="R1440" s="9"/>
      <c r="S1440" s="9"/>
      <c r="T1440" s="9"/>
      <c r="U1440" s="9"/>
      <c r="V1440" s="9"/>
      <c r="W1440" s="9"/>
      <c r="X1440" s="9"/>
      <c r="Y1440" s="9"/>
      <c r="Z1440" s="9"/>
      <c r="AA1440" s="9"/>
      <c r="AB1440" s="9"/>
    </row>
    <row r="1441" spans="1:28" ht="63" outlineLevel="3">
      <c r="A1441" s="2" t="s">
        <v>225</v>
      </c>
      <c r="B1441" s="23" t="s">
        <v>354</v>
      </c>
      <c r="C1441" s="23" t="s">
        <v>357</v>
      </c>
      <c r="D1441" s="23" t="s">
        <v>226</v>
      </c>
      <c r="E1441" s="23" t="s">
        <v>2</v>
      </c>
      <c r="F1441" s="23"/>
      <c r="G1441" s="24">
        <f t="shared" ref="G1441:I1442" si="1083">SUM(G1442)</f>
        <v>570000</v>
      </c>
      <c r="H1441" s="24">
        <f t="shared" si="1083"/>
        <v>0</v>
      </c>
      <c r="I1441" s="35">
        <f t="shared" si="1083"/>
        <v>570000</v>
      </c>
      <c r="J1441" s="35">
        <f t="shared" ref="J1441:S1442" si="1084">SUM(J1442)</f>
        <v>0</v>
      </c>
      <c r="K1441" s="35">
        <f t="shared" si="1084"/>
        <v>0</v>
      </c>
      <c r="L1441" s="35">
        <f t="shared" si="1084"/>
        <v>570000</v>
      </c>
      <c r="M1441" s="35">
        <f t="shared" si="1084"/>
        <v>0</v>
      </c>
      <c r="N1441" s="35">
        <f t="shared" si="1084"/>
        <v>570000</v>
      </c>
      <c r="O1441" s="28">
        <f t="shared" si="1084"/>
        <v>0</v>
      </c>
      <c r="P1441" s="28">
        <f t="shared" si="1084"/>
        <v>0</v>
      </c>
      <c r="Q1441" s="28">
        <f t="shared" si="1084"/>
        <v>0</v>
      </c>
      <c r="R1441" s="28">
        <f t="shared" si="1084"/>
        <v>0</v>
      </c>
      <c r="S1441" s="28">
        <f t="shared" si="1084"/>
        <v>0</v>
      </c>
      <c r="T1441" s="28">
        <f t="shared" ref="T1441:AB1442" si="1085">SUM(T1442)</f>
        <v>0</v>
      </c>
      <c r="U1441" s="28">
        <f t="shared" si="1085"/>
        <v>0</v>
      </c>
      <c r="V1441" s="28">
        <f t="shared" si="1085"/>
        <v>0</v>
      </c>
      <c r="W1441" s="28">
        <f t="shared" si="1085"/>
        <v>0</v>
      </c>
      <c r="X1441" s="28">
        <f t="shared" si="1085"/>
        <v>0</v>
      </c>
      <c r="Y1441" s="28">
        <f t="shared" si="1085"/>
        <v>0</v>
      </c>
      <c r="Z1441" s="28">
        <f t="shared" si="1085"/>
        <v>0</v>
      </c>
      <c r="AA1441" s="28">
        <f t="shared" si="1085"/>
        <v>0</v>
      </c>
      <c r="AB1441" s="28">
        <f t="shared" si="1085"/>
        <v>0</v>
      </c>
    </row>
    <row r="1442" spans="1:28" ht="31.5" outlineLevel="4">
      <c r="A1442" s="2" t="s">
        <v>227</v>
      </c>
      <c r="B1442" s="23" t="s">
        <v>354</v>
      </c>
      <c r="C1442" s="23" t="s">
        <v>357</v>
      </c>
      <c r="D1442" s="23" t="s">
        <v>228</v>
      </c>
      <c r="E1442" s="23" t="s">
        <v>2</v>
      </c>
      <c r="F1442" s="23"/>
      <c r="G1442" s="24">
        <f t="shared" si="1083"/>
        <v>570000</v>
      </c>
      <c r="H1442" s="24">
        <f t="shared" si="1083"/>
        <v>0</v>
      </c>
      <c r="I1442" s="35">
        <f t="shared" si="1083"/>
        <v>570000</v>
      </c>
      <c r="J1442" s="35">
        <f t="shared" si="1084"/>
        <v>0</v>
      </c>
      <c r="K1442" s="35">
        <f t="shared" si="1084"/>
        <v>0</v>
      </c>
      <c r="L1442" s="35">
        <f t="shared" si="1084"/>
        <v>570000</v>
      </c>
      <c r="M1442" s="35">
        <f t="shared" si="1084"/>
        <v>0</v>
      </c>
      <c r="N1442" s="35">
        <f t="shared" si="1084"/>
        <v>570000</v>
      </c>
      <c r="O1442" s="28">
        <f t="shared" si="1084"/>
        <v>0</v>
      </c>
      <c r="P1442" s="28">
        <f t="shared" si="1084"/>
        <v>0</v>
      </c>
      <c r="Q1442" s="28">
        <f t="shared" si="1084"/>
        <v>0</v>
      </c>
      <c r="R1442" s="28">
        <f t="shared" si="1084"/>
        <v>0</v>
      </c>
      <c r="S1442" s="28">
        <f t="shared" si="1084"/>
        <v>0</v>
      </c>
      <c r="T1442" s="28">
        <f t="shared" si="1085"/>
        <v>0</v>
      </c>
      <c r="U1442" s="28">
        <f t="shared" si="1085"/>
        <v>0</v>
      </c>
      <c r="V1442" s="28">
        <f t="shared" si="1085"/>
        <v>0</v>
      </c>
      <c r="W1442" s="28">
        <f t="shared" si="1085"/>
        <v>0</v>
      </c>
      <c r="X1442" s="28">
        <f t="shared" si="1085"/>
        <v>0</v>
      </c>
      <c r="Y1442" s="28">
        <f t="shared" si="1085"/>
        <v>0</v>
      </c>
      <c r="Z1442" s="28">
        <f t="shared" si="1085"/>
        <v>0</v>
      </c>
      <c r="AA1442" s="28">
        <f t="shared" si="1085"/>
        <v>0</v>
      </c>
      <c r="AB1442" s="28">
        <f t="shared" si="1085"/>
        <v>0</v>
      </c>
    </row>
    <row r="1443" spans="1:28" ht="63" outlineLevel="5">
      <c r="A1443" s="2" t="s">
        <v>229</v>
      </c>
      <c r="B1443" s="23" t="s">
        <v>354</v>
      </c>
      <c r="C1443" s="23" t="s">
        <v>357</v>
      </c>
      <c r="D1443" s="23" t="s">
        <v>228</v>
      </c>
      <c r="E1443" s="23" t="s">
        <v>230</v>
      </c>
      <c r="F1443" s="23">
        <v>25008288</v>
      </c>
      <c r="G1443" s="24">
        <f>SUM(I1443:K1443)-H1443</f>
        <v>570000</v>
      </c>
      <c r="H1443" s="24"/>
      <c r="I1443" s="35">
        <v>570000</v>
      </c>
      <c r="J1443" s="8">
        <f>SUM(Q1443)</f>
        <v>0</v>
      </c>
      <c r="K1443" s="9">
        <f>SUM(S1443+U1443+W1443+Y1443+AA1443)</f>
        <v>0</v>
      </c>
      <c r="L1443" s="28">
        <f>SUM(N1443:P1443)-M1443</f>
        <v>570000</v>
      </c>
      <c r="M1443" s="37"/>
      <c r="N1443" s="36">
        <v>570000</v>
      </c>
      <c r="O1443" s="8">
        <f>SUM(R1443)</f>
        <v>0</v>
      </c>
      <c r="P1443" s="9">
        <f>SUM(T1443+V1443+X1443+Z1443+AB1443)</f>
        <v>0</v>
      </c>
      <c r="Q1443" s="9"/>
      <c r="R1443" s="9"/>
      <c r="S1443" s="9"/>
      <c r="T1443" s="9"/>
      <c r="U1443" s="9"/>
      <c r="V1443" s="9"/>
      <c r="W1443" s="9"/>
      <c r="X1443" s="9"/>
      <c r="Y1443" s="9"/>
      <c r="Z1443" s="9"/>
      <c r="AA1443" s="9"/>
      <c r="AB1443" s="9"/>
    </row>
    <row r="1444" spans="1:28" s="7" customFormat="1" ht="173.25" outlineLevel="2">
      <c r="A1444" s="6" t="s">
        <v>355</v>
      </c>
      <c r="B1444" s="48" t="s">
        <v>354</v>
      </c>
      <c r="C1444" s="48" t="s">
        <v>358</v>
      </c>
      <c r="D1444" s="48" t="s">
        <v>2</v>
      </c>
      <c r="E1444" s="48" t="s">
        <v>2</v>
      </c>
      <c r="F1444" s="48"/>
      <c r="G1444" s="49">
        <f t="shared" ref="G1444:I1446" si="1086">SUM(G1445)</f>
        <v>70000</v>
      </c>
      <c r="H1444" s="49">
        <f t="shared" si="1086"/>
        <v>0</v>
      </c>
      <c r="I1444" s="50">
        <f t="shared" si="1086"/>
        <v>70000</v>
      </c>
      <c r="J1444" s="50">
        <f t="shared" ref="J1444:AB1446" si="1087">SUM(J1445)</f>
        <v>0</v>
      </c>
      <c r="K1444" s="50">
        <f t="shared" si="1087"/>
        <v>0</v>
      </c>
      <c r="L1444" s="50">
        <f t="shared" si="1087"/>
        <v>70000</v>
      </c>
      <c r="M1444" s="50">
        <f t="shared" si="1087"/>
        <v>0</v>
      </c>
      <c r="N1444" s="50">
        <f t="shared" si="1087"/>
        <v>70000</v>
      </c>
      <c r="O1444" s="51">
        <f t="shared" si="1087"/>
        <v>0</v>
      </c>
      <c r="P1444" s="51">
        <f t="shared" si="1087"/>
        <v>0</v>
      </c>
      <c r="Q1444" s="51">
        <f t="shared" si="1087"/>
        <v>0</v>
      </c>
      <c r="R1444" s="51">
        <f t="shared" si="1087"/>
        <v>0</v>
      </c>
      <c r="S1444" s="51">
        <f t="shared" si="1087"/>
        <v>0</v>
      </c>
      <c r="T1444" s="51">
        <f t="shared" si="1087"/>
        <v>0</v>
      </c>
      <c r="U1444" s="51">
        <f t="shared" si="1087"/>
        <v>0</v>
      </c>
      <c r="V1444" s="51">
        <f t="shared" si="1087"/>
        <v>0</v>
      </c>
      <c r="W1444" s="51">
        <f t="shared" si="1087"/>
        <v>0</v>
      </c>
      <c r="X1444" s="51">
        <f t="shared" si="1087"/>
        <v>0</v>
      </c>
      <c r="Y1444" s="51">
        <f t="shared" si="1087"/>
        <v>0</v>
      </c>
      <c r="Z1444" s="51">
        <f t="shared" si="1087"/>
        <v>0</v>
      </c>
      <c r="AA1444" s="51">
        <f t="shared" si="1087"/>
        <v>0</v>
      </c>
      <c r="AB1444" s="51">
        <f t="shared" si="1087"/>
        <v>0</v>
      </c>
    </row>
    <row r="1445" spans="1:28" ht="63" outlineLevel="3">
      <c r="A1445" s="2" t="s">
        <v>225</v>
      </c>
      <c r="B1445" s="23" t="s">
        <v>354</v>
      </c>
      <c r="C1445" s="23" t="s">
        <v>358</v>
      </c>
      <c r="D1445" s="23" t="s">
        <v>226</v>
      </c>
      <c r="E1445" s="23" t="s">
        <v>2</v>
      </c>
      <c r="F1445" s="23"/>
      <c r="G1445" s="24">
        <f t="shared" si="1086"/>
        <v>70000</v>
      </c>
      <c r="H1445" s="24">
        <f t="shared" si="1086"/>
        <v>0</v>
      </c>
      <c r="I1445" s="35">
        <f t="shared" si="1086"/>
        <v>70000</v>
      </c>
      <c r="J1445" s="35">
        <f t="shared" si="1087"/>
        <v>0</v>
      </c>
      <c r="K1445" s="35">
        <f t="shared" si="1087"/>
        <v>0</v>
      </c>
      <c r="L1445" s="35">
        <f t="shared" si="1087"/>
        <v>70000</v>
      </c>
      <c r="M1445" s="35">
        <f t="shared" si="1087"/>
        <v>0</v>
      </c>
      <c r="N1445" s="35">
        <f t="shared" si="1087"/>
        <v>70000</v>
      </c>
      <c r="O1445" s="28">
        <f t="shared" si="1087"/>
        <v>0</v>
      </c>
      <c r="P1445" s="28">
        <f t="shared" si="1087"/>
        <v>0</v>
      </c>
      <c r="Q1445" s="28">
        <f t="shared" si="1087"/>
        <v>0</v>
      </c>
      <c r="R1445" s="28">
        <f t="shared" si="1087"/>
        <v>0</v>
      </c>
      <c r="S1445" s="28">
        <f t="shared" si="1087"/>
        <v>0</v>
      </c>
      <c r="T1445" s="28">
        <f t="shared" si="1087"/>
        <v>0</v>
      </c>
      <c r="U1445" s="28">
        <f t="shared" si="1087"/>
        <v>0</v>
      </c>
      <c r="V1445" s="28">
        <f t="shared" si="1087"/>
        <v>0</v>
      </c>
      <c r="W1445" s="28">
        <f t="shared" si="1087"/>
        <v>0</v>
      </c>
      <c r="X1445" s="28">
        <f t="shared" si="1087"/>
        <v>0</v>
      </c>
      <c r="Y1445" s="28">
        <f t="shared" si="1087"/>
        <v>0</v>
      </c>
      <c r="Z1445" s="28">
        <f t="shared" si="1087"/>
        <v>0</v>
      </c>
      <c r="AA1445" s="28">
        <f t="shared" si="1087"/>
        <v>0</v>
      </c>
      <c r="AB1445" s="28">
        <f t="shared" si="1087"/>
        <v>0</v>
      </c>
    </row>
    <row r="1446" spans="1:28" ht="31.5" outlineLevel="4">
      <c r="A1446" s="2" t="s">
        <v>227</v>
      </c>
      <c r="B1446" s="23" t="s">
        <v>354</v>
      </c>
      <c r="C1446" s="23" t="s">
        <v>358</v>
      </c>
      <c r="D1446" s="23" t="s">
        <v>228</v>
      </c>
      <c r="E1446" s="23" t="s">
        <v>2</v>
      </c>
      <c r="F1446" s="23"/>
      <c r="G1446" s="24">
        <f t="shared" si="1086"/>
        <v>70000</v>
      </c>
      <c r="H1446" s="24">
        <f t="shared" si="1086"/>
        <v>0</v>
      </c>
      <c r="I1446" s="35">
        <f t="shared" si="1086"/>
        <v>70000</v>
      </c>
      <c r="J1446" s="35">
        <f t="shared" si="1087"/>
        <v>0</v>
      </c>
      <c r="K1446" s="35">
        <f t="shared" si="1087"/>
        <v>0</v>
      </c>
      <c r="L1446" s="35">
        <f t="shared" si="1087"/>
        <v>70000</v>
      </c>
      <c r="M1446" s="35">
        <f t="shared" si="1087"/>
        <v>0</v>
      </c>
      <c r="N1446" s="35">
        <f t="shared" si="1087"/>
        <v>70000</v>
      </c>
      <c r="O1446" s="28">
        <f t="shared" si="1087"/>
        <v>0</v>
      </c>
      <c r="P1446" s="28">
        <f t="shared" si="1087"/>
        <v>0</v>
      </c>
      <c r="Q1446" s="28">
        <f t="shared" si="1087"/>
        <v>0</v>
      </c>
      <c r="R1446" s="28">
        <f t="shared" si="1087"/>
        <v>0</v>
      </c>
      <c r="S1446" s="28">
        <f t="shared" si="1087"/>
        <v>0</v>
      </c>
      <c r="T1446" s="28">
        <f t="shared" si="1087"/>
        <v>0</v>
      </c>
      <c r="U1446" s="28">
        <f t="shared" si="1087"/>
        <v>0</v>
      </c>
      <c r="V1446" s="28">
        <f t="shared" si="1087"/>
        <v>0</v>
      </c>
      <c r="W1446" s="28">
        <f t="shared" si="1087"/>
        <v>0</v>
      </c>
      <c r="X1446" s="28">
        <f t="shared" si="1087"/>
        <v>0</v>
      </c>
      <c r="Y1446" s="28">
        <f t="shared" si="1087"/>
        <v>0</v>
      </c>
      <c r="Z1446" s="28">
        <f t="shared" si="1087"/>
        <v>0</v>
      </c>
      <c r="AA1446" s="28">
        <f t="shared" si="1087"/>
        <v>0</v>
      </c>
      <c r="AB1446" s="28">
        <f t="shared" si="1087"/>
        <v>0</v>
      </c>
    </row>
    <row r="1447" spans="1:28" ht="63" outlineLevel="5">
      <c r="A1447" s="2" t="s">
        <v>229</v>
      </c>
      <c r="B1447" s="23" t="s">
        <v>354</v>
      </c>
      <c r="C1447" s="23" t="s">
        <v>358</v>
      </c>
      <c r="D1447" s="23" t="s">
        <v>228</v>
      </c>
      <c r="E1447" s="23" t="s">
        <v>230</v>
      </c>
      <c r="F1447" s="23">
        <v>25008288</v>
      </c>
      <c r="G1447" s="24">
        <f>SUM(I1447:K1447)-H1447</f>
        <v>70000</v>
      </c>
      <c r="H1447" s="24"/>
      <c r="I1447" s="35">
        <v>70000</v>
      </c>
      <c r="J1447" s="8">
        <f>SUM(Q1447)</f>
        <v>0</v>
      </c>
      <c r="K1447" s="9">
        <f>SUM(S1447+U1447+W1447+Y1447+AA1447)</f>
        <v>0</v>
      </c>
      <c r="L1447" s="28">
        <f>SUM(N1447:P1447)-M1447</f>
        <v>70000</v>
      </c>
      <c r="M1447" s="37"/>
      <c r="N1447" s="36">
        <v>70000</v>
      </c>
      <c r="O1447" s="8">
        <f>SUM(R1447)</f>
        <v>0</v>
      </c>
      <c r="P1447" s="9">
        <f>SUM(T1447+V1447+X1447+Z1447+AB1447)</f>
        <v>0</v>
      </c>
      <c r="Q1447" s="9"/>
      <c r="R1447" s="9"/>
      <c r="S1447" s="9"/>
      <c r="T1447" s="9"/>
      <c r="U1447" s="9"/>
      <c r="V1447" s="9"/>
      <c r="W1447" s="9"/>
      <c r="X1447" s="9"/>
      <c r="Y1447" s="9"/>
      <c r="Z1447" s="9"/>
      <c r="AA1447" s="9"/>
      <c r="AB1447" s="9"/>
    </row>
    <row r="1448" spans="1:28" s="7" customFormat="1" ht="173.25" outlineLevel="2">
      <c r="A1448" s="6" t="s">
        <v>355</v>
      </c>
      <c r="B1448" s="48" t="s">
        <v>354</v>
      </c>
      <c r="C1448" s="48" t="s">
        <v>359</v>
      </c>
      <c r="D1448" s="48" t="s">
        <v>2</v>
      </c>
      <c r="E1448" s="48" t="s">
        <v>2</v>
      </c>
      <c r="F1448" s="48"/>
      <c r="G1448" s="49">
        <f t="shared" ref="G1448:I1450" si="1088">SUM(G1449)</f>
        <v>50000</v>
      </c>
      <c r="H1448" s="49">
        <f t="shared" si="1088"/>
        <v>0</v>
      </c>
      <c r="I1448" s="50">
        <f t="shared" si="1088"/>
        <v>50000</v>
      </c>
      <c r="J1448" s="50">
        <f t="shared" ref="J1448:AB1450" si="1089">SUM(J1449)</f>
        <v>0</v>
      </c>
      <c r="K1448" s="50">
        <f t="shared" si="1089"/>
        <v>0</v>
      </c>
      <c r="L1448" s="50">
        <f t="shared" si="1089"/>
        <v>50000</v>
      </c>
      <c r="M1448" s="50">
        <f t="shared" si="1089"/>
        <v>0</v>
      </c>
      <c r="N1448" s="50">
        <f t="shared" si="1089"/>
        <v>50000</v>
      </c>
      <c r="O1448" s="51">
        <f t="shared" si="1089"/>
        <v>0</v>
      </c>
      <c r="P1448" s="51">
        <f t="shared" si="1089"/>
        <v>0</v>
      </c>
      <c r="Q1448" s="51">
        <f t="shared" si="1089"/>
        <v>0</v>
      </c>
      <c r="R1448" s="51">
        <f t="shared" si="1089"/>
        <v>0</v>
      </c>
      <c r="S1448" s="51">
        <f t="shared" si="1089"/>
        <v>0</v>
      </c>
      <c r="T1448" s="51">
        <f t="shared" si="1089"/>
        <v>0</v>
      </c>
      <c r="U1448" s="51">
        <f t="shared" si="1089"/>
        <v>0</v>
      </c>
      <c r="V1448" s="51">
        <f t="shared" si="1089"/>
        <v>0</v>
      </c>
      <c r="W1448" s="51">
        <f t="shared" si="1089"/>
        <v>0</v>
      </c>
      <c r="X1448" s="51">
        <f t="shared" si="1089"/>
        <v>0</v>
      </c>
      <c r="Y1448" s="51">
        <f t="shared" si="1089"/>
        <v>0</v>
      </c>
      <c r="Z1448" s="51">
        <f t="shared" si="1089"/>
        <v>0</v>
      </c>
      <c r="AA1448" s="51">
        <f t="shared" si="1089"/>
        <v>0</v>
      </c>
      <c r="AB1448" s="51">
        <f t="shared" si="1089"/>
        <v>0</v>
      </c>
    </row>
    <row r="1449" spans="1:28" ht="31.5" outlineLevel="3">
      <c r="A1449" s="2" t="s">
        <v>298</v>
      </c>
      <c r="B1449" s="23" t="s">
        <v>354</v>
      </c>
      <c r="C1449" s="23" t="s">
        <v>359</v>
      </c>
      <c r="D1449" s="23" t="s">
        <v>299</v>
      </c>
      <c r="E1449" s="23" t="s">
        <v>2</v>
      </c>
      <c r="F1449" s="23"/>
      <c r="G1449" s="24">
        <f t="shared" si="1088"/>
        <v>50000</v>
      </c>
      <c r="H1449" s="24">
        <f t="shared" si="1088"/>
        <v>0</v>
      </c>
      <c r="I1449" s="35">
        <f t="shared" si="1088"/>
        <v>50000</v>
      </c>
      <c r="J1449" s="35">
        <f t="shared" si="1089"/>
        <v>0</v>
      </c>
      <c r="K1449" s="35">
        <f t="shared" si="1089"/>
        <v>0</v>
      </c>
      <c r="L1449" s="35">
        <f t="shared" si="1089"/>
        <v>50000</v>
      </c>
      <c r="M1449" s="35">
        <f t="shared" si="1089"/>
        <v>0</v>
      </c>
      <c r="N1449" s="35">
        <f t="shared" si="1089"/>
        <v>50000</v>
      </c>
      <c r="O1449" s="28">
        <f t="shared" si="1089"/>
        <v>0</v>
      </c>
      <c r="P1449" s="28">
        <f t="shared" si="1089"/>
        <v>0</v>
      </c>
      <c r="Q1449" s="28">
        <f t="shared" si="1089"/>
        <v>0</v>
      </c>
      <c r="R1449" s="28">
        <f t="shared" si="1089"/>
        <v>0</v>
      </c>
      <c r="S1449" s="28">
        <f t="shared" si="1089"/>
        <v>0</v>
      </c>
      <c r="T1449" s="28">
        <f t="shared" si="1089"/>
        <v>0</v>
      </c>
      <c r="U1449" s="28">
        <f t="shared" si="1089"/>
        <v>0</v>
      </c>
      <c r="V1449" s="28">
        <f t="shared" si="1089"/>
        <v>0</v>
      </c>
      <c r="W1449" s="28">
        <f t="shared" si="1089"/>
        <v>0</v>
      </c>
      <c r="X1449" s="28">
        <f t="shared" si="1089"/>
        <v>0</v>
      </c>
      <c r="Y1449" s="28">
        <f t="shared" si="1089"/>
        <v>0</v>
      </c>
      <c r="Z1449" s="28">
        <f t="shared" si="1089"/>
        <v>0</v>
      </c>
      <c r="AA1449" s="28">
        <f t="shared" si="1089"/>
        <v>0</v>
      </c>
      <c r="AB1449" s="28">
        <f t="shared" si="1089"/>
        <v>0</v>
      </c>
    </row>
    <row r="1450" spans="1:28" outlineLevel="4">
      <c r="A1450" s="2" t="s">
        <v>300</v>
      </c>
      <c r="B1450" s="23" t="s">
        <v>354</v>
      </c>
      <c r="C1450" s="23" t="s">
        <v>359</v>
      </c>
      <c r="D1450" s="23" t="s">
        <v>301</v>
      </c>
      <c r="E1450" s="23" t="s">
        <v>2</v>
      </c>
      <c r="F1450" s="23"/>
      <c r="G1450" s="24">
        <f t="shared" si="1088"/>
        <v>50000</v>
      </c>
      <c r="H1450" s="24">
        <f t="shared" si="1088"/>
        <v>0</v>
      </c>
      <c r="I1450" s="35">
        <f t="shared" si="1088"/>
        <v>50000</v>
      </c>
      <c r="J1450" s="35">
        <f t="shared" si="1089"/>
        <v>0</v>
      </c>
      <c r="K1450" s="35">
        <f t="shared" si="1089"/>
        <v>0</v>
      </c>
      <c r="L1450" s="35">
        <f t="shared" si="1089"/>
        <v>50000</v>
      </c>
      <c r="M1450" s="35">
        <f t="shared" si="1089"/>
        <v>0</v>
      </c>
      <c r="N1450" s="35">
        <f t="shared" si="1089"/>
        <v>50000</v>
      </c>
      <c r="O1450" s="28">
        <f t="shared" si="1089"/>
        <v>0</v>
      </c>
      <c r="P1450" s="28">
        <f t="shared" si="1089"/>
        <v>0</v>
      </c>
      <c r="Q1450" s="28">
        <f t="shared" si="1089"/>
        <v>0</v>
      </c>
      <c r="R1450" s="28">
        <f t="shared" si="1089"/>
        <v>0</v>
      </c>
      <c r="S1450" s="28">
        <f t="shared" si="1089"/>
        <v>0</v>
      </c>
      <c r="T1450" s="28">
        <f t="shared" si="1089"/>
        <v>0</v>
      </c>
      <c r="U1450" s="28">
        <f t="shared" si="1089"/>
        <v>0</v>
      </c>
      <c r="V1450" s="28">
        <f t="shared" si="1089"/>
        <v>0</v>
      </c>
      <c r="W1450" s="28">
        <f t="shared" si="1089"/>
        <v>0</v>
      </c>
      <c r="X1450" s="28">
        <f t="shared" si="1089"/>
        <v>0</v>
      </c>
      <c r="Y1450" s="28">
        <f t="shared" si="1089"/>
        <v>0</v>
      </c>
      <c r="Z1450" s="28">
        <f t="shared" si="1089"/>
        <v>0</v>
      </c>
      <c r="AA1450" s="28">
        <f t="shared" si="1089"/>
        <v>0</v>
      </c>
      <c r="AB1450" s="28">
        <f t="shared" si="1089"/>
        <v>0</v>
      </c>
    </row>
    <row r="1451" spans="1:28" ht="31.5" outlineLevel="5">
      <c r="A1451" s="2" t="s">
        <v>337</v>
      </c>
      <c r="B1451" s="23" t="s">
        <v>354</v>
      </c>
      <c r="C1451" s="23" t="s">
        <v>359</v>
      </c>
      <c r="D1451" s="23" t="s">
        <v>301</v>
      </c>
      <c r="E1451" s="23" t="s">
        <v>338</v>
      </c>
      <c r="F1451" s="23">
        <v>25022290</v>
      </c>
      <c r="G1451" s="24">
        <f>SUM(I1451:K1451)-H1451</f>
        <v>50000</v>
      </c>
      <c r="H1451" s="24"/>
      <c r="I1451" s="25">
        <v>50000</v>
      </c>
      <c r="J1451" s="10">
        <f>SUM(Q1451)</f>
        <v>0</v>
      </c>
      <c r="K1451" s="11">
        <f>SUM(S1451+U1451+W1451+Y1451+AA1451)</f>
        <v>0</v>
      </c>
      <c r="L1451" s="26">
        <f>SUM(N1451:P1451)-M1451</f>
        <v>50000</v>
      </c>
      <c r="M1451" s="55"/>
      <c r="N1451" s="54">
        <v>50000</v>
      </c>
      <c r="O1451" s="10">
        <f>SUM(R1451)</f>
        <v>0</v>
      </c>
      <c r="P1451" s="11">
        <f>SUM(T1451+V1451+X1451+Z1451+AB1451)</f>
        <v>0</v>
      </c>
      <c r="Q1451" s="11"/>
      <c r="R1451" s="11"/>
      <c r="S1451" s="11"/>
      <c r="T1451" s="11"/>
      <c r="U1451" s="11"/>
      <c r="V1451" s="11"/>
      <c r="W1451" s="11"/>
      <c r="X1451" s="11"/>
      <c r="Y1451" s="11"/>
      <c r="Z1451" s="11"/>
      <c r="AA1451" s="11"/>
      <c r="AB1451" s="11"/>
    </row>
    <row r="1452" spans="1:28" s="7" customFormat="1" ht="47.25" outlineLevel="5">
      <c r="A1452" s="14" t="s">
        <v>1004</v>
      </c>
      <c r="B1452" s="48">
        <v>1006</v>
      </c>
      <c r="C1452" s="48">
        <v>4190006003</v>
      </c>
      <c r="D1452" s="79" t="s">
        <v>2</v>
      </c>
      <c r="E1452" s="79" t="s">
        <v>2</v>
      </c>
      <c r="F1452" s="48"/>
      <c r="G1452" s="49">
        <f>SUM(G1453)</f>
        <v>105000</v>
      </c>
      <c r="H1452" s="49">
        <f t="shared" ref="H1452:AB1454" si="1090">SUM(H1453)</f>
        <v>0</v>
      </c>
      <c r="I1452" s="49">
        <f t="shared" si="1090"/>
        <v>105000</v>
      </c>
      <c r="J1452" s="49">
        <f t="shared" si="1090"/>
        <v>0</v>
      </c>
      <c r="K1452" s="49">
        <f t="shared" si="1090"/>
        <v>0</v>
      </c>
      <c r="L1452" s="49">
        <f t="shared" si="1090"/>
        <v>0</v>
      </c>
      <c r="M1452" s="49">
        <f t="shared" si="1090"/>
        <v>0</v>
      </c>
      <c r="N1452" s="49">
        <f t="shared" si="1090"/>
        <v>0</v>
      </c>
      <c r="O1452" s="49">
        <f t="shared" si="1090"/>
        <v>0</v>
      </c>
      <c r="P1452" s="49">
        <f t="shared" si="1090"/>
        <v>0</v>
      </c>
      <c r="Q1452" s="49">
        <f t="shared" si="1090"/>
        <v>0</v>
      </c>
      <c r="R1452" s="49">
        <f t="shared" si="1090"/>
        <v>0</v>
      </c>
      <c r="S1452" s="49">
        <f t="shared" si="1090"/>
        <v>0</v>
      </c>
      <c r="T1452" s="49">
        <f t="shared" si="1090"/>
        <v>0</v>
      </c>
      <c r="U1452" s="49">
        <f t="shared" si="1090"/>
        <v>0</v>
      </c>
      <c r="V1452" s="49">
        <f t="shared" si="1090"/>
        <v>0</v>
      </c>
      <c r="W1452" s="49">
        <f t="shared" si="1090"/>
        <v>0</v>
      </c>
      <c r="X1452" s="49">
        <f t="shared" si="1090"/>
        <v>0</v>
      </c>
      <c r="Y1452" s="49">
        <f t="shared" si="1090"/>
        <v>0</v>
      </c>
      <c r="Z1452" s="49">
        <f t="shared" si="1090"/>
        <v>0</v>
      </c>
      <c r="AA1452" s="49">
        <f t="shared" si="1090"/>
        <v>0</v>
      </c>
      <c r="AB1452" s="49">
        <f t="shared" si="1090"/>
        <v>0</v>
      </c>
    </row>
    <row r="1453" spans="1:28" ht="63" outlineLevel="5">
      <c r="A1453" s="12" t="s">
        <v>225</v>
      </c>
      <c r="B1453" s="23">
        <v>1006</v>
      </c>
      <c r="C1453" s="23">
        <v>4190006003</v>
      </c>
      <c r="D1453" s="23">
        <v>600</v>
      </c>
      <c r="E1453" s="22" t="s">
        <v>2</v>
      </c>
      <c r="F1453" s="23"/>
      <c r="G1453" s="24">
        <f>SUM(G1454)</f>
        <v>105000</v>
      </c>
      <c r="H1453" s="24">
        <f t="shared" si="1090"/>
        <v>0</v>
      </c>
      <c r="I1453" s="24">
        <f t="shared" si="1090"/>
        <v>105000</v>
      </c>
      <c r="J1453" s="24">
        <f t="shared" si="1090"/>
        <v>0</v>
      </c>
      <c r="K1453" s="24">
        <f t="shared" si="1090"/>
        <v>0</v>
      </c>
      <c r="L1453" s="24">
        <f t="shared" si="1090"/>
        <v>0</v>
      </c>
      <c r="M1453" s="24">
        <f t="shared" si="1090"/>
        <v>0</v>
      </c>
      <c r="N1453" s="24">
        <f t="shared" si="1090"/>
        <v>0</v>
      </c>
      <c r="O1453" s="24">
        <f t="shared" si="1090"/>
        <v>0</v>
      </c>
      <c r="P1453" s="24">
        <f t="shared" si="1090"/>
        <v>0</v>
      </c>
      <c r="Q1453" s="24">
        <f t="shared" si="1090"/>
        <v>0</v>
      </c>
      <c r="R1453" s="24">
        <f t="shared" si="1090"/>
        <v>0</v>
      </c>
      <c r="S1453" s="24">
        <f t="shared" si="1090"/>
        <v>0</v>
      </c>
      <c r="T1453" s="24">
        <f t="shared" si="1090"/>
        <v>0</v>
      </c>
      <c r="U1453" s="24">
        <f t="shared" si="1090"/>
        <v>0</v>
      </c>
      <c r="V1453" s="24">
        <f t="shared" si="1090"/>
        <v>0</v>
      </c>
      <c r="W1453" s="24">
        <f t="shared" si="1090"/>
        <v>0</v>
      </c>
      <c r="X1453" s="24">
        <f t="shared" si="1090"/>
        <v>0</v>
      </c>
      <c r="Y1453" s="24">
        <f t="shared" si="1090"/>
        <v>0</v>
      </c>
      <c r="Z1453" s="24">
        <f t="shared" si="1090"/>
        <v>0</v>
      </c>
      <c r="AA1453" s="24">
        <f t="shared" si="1090"/>
        <v>0</v>
      </c>
      <c r="AB1453" s="24">
        <f t="shared" si="1090"/>
        <v>0</v>
      </c>
    </row>
    <row r="1454" spans="1:28" ht="47.25" outlineLevel="5">
      <c r="A1454" s="12" t="s">
        <v>1005</v>
      </c>
      <c r="B1454" s="23">
        <v>1006</v>
      </c>
      <c r="C1454" s="23">
        <v>4190006003</v>
      </c>
      <c r="D1454" s="23">
        <v>633</v>
      </c>
      <c r="E1454" s="22" t="s">
        <v>2</v>
      </c>
      <c r="F1454" s="23"/>
      <c r="G1454" s="24">
        <f>SUM(G1455)</f>
        <v>105000</v>
      </c>
      <c r="H1454" s="24">
        <f t="shared" si="1090"/>
        <v>0</v>
      </c>
      <c r="I1454" s="24">
        <f t="shared" si="1090"/>
        <v>105000</v>
      </c>
      <c r="J1454" s="24">
        <f t="shared" si="1090"/>
        <v>0</v>
      </c>
      <c r="K1454" s="24">
        <f t="shared" si="1090"/>
        <v>0</v>
      </c>
      <c r="L1454" s="24">
        <f t="shared" si="1090"/>
        <v>0</v>
      </c>
      <c r="M1454" s="24">
        <f t="shared" si="1090"/>
        <v>0</v>
      </c>
      <c r="N1454" s="24">
        <f t="shared" si="1090"/>
        <v>0</v>
      </c>
      <c r="O1454" s="24">
        <f t="shared" si="1090"/>
        <v>0</v>
      </c>
      <c r="P1454" s="24">
        <f t="shared" si="1090"/>
        <v>0</v>
      </c>
      <c r="Q1454" s="24">
        <f t="shared" si="1090"/>
        <v>0</v>
      </c>
      <c r="R1454" s="24">
        <f t="shared" si="1090"/>
        <v>0</v>
      </c>
      <c r="S1454" s="24">
        <f t="shared" si="1090"/>
        <v>0</v>
      </c>
      <c r="T1454" s="24">
        <f t="shared" si="1090"/>
        <v>0</v>
      </c>
      <c r="U1454" s="24">
        <f t="shared" si="1090"/>
        <v>0</v>
      </c>
      <c r="V1454" s="24">
        <f t="shared" si="1090"/>
        <v>0</v>
      </c>
      <c r="W1454" s="24">
        <f t="shared" si="1090"/>
        <v>0</v>
      </c>
      <c r="X1454" s="24">
        <f t="shared" si="1090"/>
        <v>0</v>
      </c>
      <c r="Y1454" s="24">
        <f t="shared" si="1090"/>
        <v>0</v>
      </c>
      <c r="Z1454" s="24">
        <f t="shared" si="1090"/>
        <v>0</v>
      </c>
      <c r="AA1454" s="24">
        <f t="shared" si="1090"/>
        <v>0</v>
      </c>
      <c r="AB1454" s="24">
        <f t="shared" si="1090"/>
        <v>0</v>
      </c>
    </row>
    <row r="1455" spans="1:28" ht="63" outlineLevel="5">
      <c r="A1455" s="12" t="s">
        <v>178</v>
      </c>
      <c r="B1455" s="23">
        <v>1006</v>
      </c>
      <c r="C1455" s="23">
        <v>4190006003</v>
      </c>
      <c r="D1455" s="23">
        <v>633</v>
      </c>
      <c r="E1455" s="23" t="s">
        <v>1003</v>
      </c>
      <c r="F1455" s="23"/>
      <c r="G1455" s="35">
        <f>SUM(I1455:K1455)-H1455</f>
        <v>105000</v>
      </c>
      <c r="H1455" s="28"/>
      <c r="I1455" s="28">
        <v>105000</v>
      </c>
      <c r="J1455" s="8">
        <f>SUM(Q1455)</f>
        <v>0</v>
      </c>
      <c r="K1455" s="9">
        <f>SUM(S1455+U1455+W1455+Y1455+AA1455)</f>
        <v>0</v>
      </c>
      <c r="L1455" s="28">
        <f>SUM(N1455:P1455)-M1455</f>
        <v>0</v>
      </c>
      <c r="M1455" s="37"/>
      <c r="N1455" s="28"/>
      <c r="O1455" s="8">
        <f>SUM(R1455)</f>
        <v>0</v>
      </c>
      <c r="P1455" s="9">
        <f>SUM(T1455+V1455+X1455+Z1455+AB1455)</f>
        <v>0</v>
      </c>
      <c r="Q1455" s="9"/>
      <c r="R1455" s="9"/>
      <c r="S1455" s="9"/>
      <c r="T1455" s="9"/>
      <c r="U1455" s="9"/>
      <c r="V1455" s="9"/>
      <c r="W1455" s="9"/>
      <c r="X1455" s="9"/>
      <c r="Y1455" s="9"/>
      <c r="Z1455" s="9"/>
      <c r="AA1455" s="9"/>
      <c r="AB1455" s="9"/>
    </row>
    <row r="1456" spans="1:28" s="4" customFormat="1" ht="31.5">
      <c r="A1456" s="3" t="s">
        <v>360</v>
      </c>
      <c r="B1456" s="40" t="s">
        <v>361</v>
      </c>
      <c r="C1456" s="40" t="s">
        <v>4</v>
      </c>
      <c r="D1456" s="40" t="s">
        <v>2</v>
      </c>
      <c r="E1456" s="40" t="s">
        <v>2</v>
      </c>
      <c r="F1456" s="40"/>
      <c r="G1456" s="41">
        <f t="shared" ref="G1456:AB1456" si="1091">SUM(G1457+G1482)</f>
        <v>8811691</v>
      </c>
      <c r="H1456" s="111">
        <f t="shared" si="1091"/>
        <v>500000</v>
      </c>
      <c r="I1456" s="111">
        <f t="shared" si="1091"/>
        <v>8811691</v>
      </c>
      <c r="J1456" s="111">
        <f t="shared" si="1091"/>
        <v>500000</v>
      </c>
      <c r="K1456" s="111">
        <f t="shared" si="1091"/>
        <v>0</v>
      </c>
      <c r="L1456" s="111">
        <f t="shared" si="1091"/>
        <v>8811691</v>
      </c>
      <c r="M1456" s="111">
        <f t="shared" si="1091"/>
        <v>500000</v>
      </c>
      <c r="N1456" s="111">
        <f t="shared" si="1091"/>
        <v>8811691</v>
      </c>
      <c r="O1456" s="111">
        <f t="shared" si="1091"/>
        <v>500000</v>
      </c>
      <c r="P1456" s="111">
        <f t="shared" si="1091"/>
        <v>0</v>
      </c>
      <c r="Q1456" s="111">
        <f t="shared" si="1091"/>
        <v>500000</v>
      </c>
      <c r="R1456" s="111">
        <f t="shared" si="1091"/>
        <v>500000</v>
      </c>
      <c r="S1456" s="111">
        <f t="shared" si="1091"/>
        <v>0</v>
      </c>
      <c r="T1456" s="111">
        <f t="shared" si="1091"/>
        <v>0</v>
      </c>
      <c r="U1456" s="111">
        <f t="shared" si="1091"/>
        <v>0</v>
      </c>
      <c r="V1456" s="111">
        <f t="shared" si="1091"/>
        <v>0</v>
      </c>
      <c r="W1456" s="111">
        <f t="shared" si="1091"/>
        <v>0</v>
      </c>
      <c r="X1456" s="111">
        <f t="shared" si="1091"/>
        <v>0</v>
      </c>
      <c r="Y1456" s="111">
        <f t="shared" si="1091"/>
        <v>0</v>
      </c>
      <c r="Z1456" s="111">
        <f t="shared" si="1091"/>
        <v>0</v>
      </c>
      <c r="AA1456" s="111">
        <f t="shared" si="1091"/>
        <v>0</v>
      </c>
      <c r="AB1456" s="111">
        <f t="shared" si="1091"/>
        <v>0</v>
      </c>
    </row>
    <row r="1457" spans="1:28" s="4" customFormat="1" outlineLevel="1">
      <c r="A1457" s="5" t="s">
        <v>362</v>
      </c>
      <c r="B1457" s="44" t="s">
        <v>363</v>
      </c>
      <c r="C1457" s="44" t="s">
        <v>4</v>
      </c>
      <c r="D1457" s="44" t="s">
        <v>2</v>
      </c>
      <c r="E1457" s="44" t="s">
        <v>2</v>
      </c>
      <c r="F1457" s="44"/>
      <c r="G1457" s="45">
        <f t="shared" ref="G1457:AB1457" si="1092">SUM(G1458+G1462+G1466+G1471+G1478)</f>
        <v>5872411</v>
      </c>
      <c r="H1457" s="45">
        <f t="shared" si="1092"/>
        <v>500000</v>
      </c>
      <c r="I1457" s="45">
        <f t="shared" si="1092"/>
        <v>5872411</v>
      </c>
      <c r="J1457" s="45">
        <f t="shared" si="1092"/>
        <v>500000</v>
      </c>
      <c r="K1457" s="45">
        <f t="shared" si="1092"/>
        <v>0</v>
      </c>
      <c r="L1457" s="45">
        <f t="shared" si="1092"/>
        <v>5872411</v>
      </c>
      <c r="M1457" s="45">
        <f t="shared" si="1092"/>
        <v>500000</v>
      </c>
      <c r="N1457" s="45">
        <f t="shared" si="1092"/>
        <v>5872411</v>
      </c>
      <c r="O1457" s="45">
        <f t="shared" si="1092"/>
        <v>500000</v>
      </c>
      <c r="P1457" s="45">
        <f t="shared" si="1092"/>
        <v>0</v>
      </c>
      <c r="Q1457" s="45">
        <f t="shared" si="1092"/>
        <v>500000</v>
      </c>
      <c r="R1457" s="45">
        <f t="shared" si="1092"/>
        <v>500000</v>
      </c>
      <c r="S1457" s="45">
        <f t="shared" si="1092"/>
        <v>0</v>
      </c>
      <c r="T1457" s="45">
        <f t="shared" si="1092"/>
        <v>0</v>
      </c>
      <c r="U1457" s="45">
        <f t="shared" si="1092"/>
        <v>0</v>
      </c>
      <c r="V1457" s="45">
        <f t="shared" si="1092"/>
        <v>0</v>
      </c>
      <c r="W1457" s="45">
        <f t="shared" si="1092"/>
        <v>0</v>
      </c>
      <c r="X1457" s="45">
        <f t="shared" si="1092"/>
        <v>0</v>
      </c>
      <c r="Y1457" s="45">
        <f t="shared" si="1092"/>
        <v>0</v>
      </c>
      <c r="Z1457" s="45">
        <f t="shared" si="1092"/>
        <v>0</v>
      </c>
      <c r="AA1457" s="45">
        <f t="shared" si="1092"/>
        <v>0</v>
      </c>
      <c r="AB1457" s="45">
        <f t="shared" si="1092"/>
        <v>0</v>
      </c>
    </row>
    <row r="1458" spans="1:28" s="7" customFormat="1" ht="141.75" outlineLevel="1">
      <c r="A1458" s="98" t="s">
        <v>502</v>
      </c>
      <c r="B1458" s="79" t="s">
        <v>363</v>
      </c>
      <c r="C1458" s="79" t="s">
        <v>503</v>
      </c>
      <c r="D1458" s="79" t="s">
        <v>2</v>
      </c>
      <c r="E1458" s="79" t="s">
        <v>2</v>
      </c>
      <c r="F1458" s="48"/>
      <c r="G1458" s="49">
        <f>SUM(G1459)</f>
        <v>0</v>
      </c>
      <c r="H1458" s="49">
        <f t="shared" ref="H1458:AB1460" si="1093">SUM(H1459)</f>
        <v>500000</v>
      </c>
      <c r="I1458" s="49">
        <f t="shared" si="1093"/>
        <v>0</v>
      </c>
      <c r="J1458" s="49">
        <f t="shared" si="1093"/>
        <v>500000</v>
      </c>
      <c r="K1458" s="49">
        <f t="shared" si="1093"/>
        <v>0</v>
      </c>
      <c r="L1458" s="49">
        <f t="shared" si="1093"/>
        <v>0</v>
      </c>
      <c r="M1458" s="49">
        <f t="shared" si="1093"/>
        <v>500000</v>
      </c>
      <c r="N1458" s="49">
        <f t="shared" si="1093"/>
        <v>0</v>
      </c>
      <c r="O1458" s="49">
        <f t="shared" si="1093"/>
        <v>500000</v>
      </c>
      <c r="P1458" s="49">
        <f t="shared" si="1093"/>
        <v>0</v>
      </c>
      <c r="Q1458" s="49">
        <f t="shared" si="1093"/>
        <v>500000</v>
      </c>
      <c r="R1458" s="49">
        <f t="shared" si="1093"/>
        <v>500000</v>
      </c>
      <c r="S1458" s="49">
        <f t="shared" si="1093"/>
        <v>0</v>
      </c>
      <c r="T1458" s="49">
        <f t="shared" si="1093"/>
        <v>0</v>
      </c>
      <c r="U1458" s="49">
        <f t="shared" si="1093"/>
        <v>0</v>
      </c>
      <c r="V1458" s="49">
        <f t="shared" si="1093"/>
        <v>0</v>
      </c>
      <c r="W1458" s="49">
        <f t="shared" si="1093"/>
        <v>0</v>
      </c>
      <c r="X1458" s="49">
        <f t="shared" si="1093"/>
        <v>0</v>
      </c>
      <c r="Y1458" s="49">
        <f t="shared" si="1093"/>
        <v>0</v>
      </c>
      <c r="Z1458" s="49">
        <f t="shared" si="1093"/>
        <v>0</v>
      </c>
      <c r="AA1458" s="49">
        <f t="shared" si="1093"/>
        <v>0</v>
      </c>
      <c r="AB1458" s="49">
        <f t="shared" si="1093"/>
        <v>0</v>
      </c>
    </row>
    <row r="1459" spans="1:28" s="4" customFormat="1" outlineLevel="1">
      <c r="A1459" s="112" t="s">
        <v>418</v>
      </c>
      <c r="B1459" s="22" t="s">
        <v>363</v>
      </c>
      <c r="C1459" s="22" t="s">
        <v>503</v>
      </c>
      <c r="D1459" s="22" t="s">
        <v>139</v>
      </c>
      <c r="E1459" s="22" t="s">
        <v>2</v>
      </c>
      <c r="F1459" s="44"/>
      <c r="G1459" s="24">
        <f>SUM(G1460)</f>
        <v>0</v>
      </c>
      <c r="H1459" s="24">
        <f t="shared" si="1093"/>
        <v>500000</v>
      </c>
      <c r="I1459" s="24">
        <f t="shared" si="1093"/>
        <v>0</v>
      </c>
      <c r="J1459" s="24">
        <f t="shared" si="1093"/>
        <v>500000</v>
      </c>
      <c r="K1459" s="24">
        <f t="shared" si="1093"/>
        <v>0</v>
      </c>
      <c r="L1459" s="24">
        <f t="shared" si="1093"/>
        <v>0</v>
      </c>
      <c r="M1459" s="24">
        <f t="shared" si="1093"/>
        <v>500000</v>
      </c>
      <c r="N1459" s="24">
        <f t="shared" si="1093"/>
        <v>0</v>
      </c>
      <c r="O1459" s="24">
        <f t="shared" si="1093"/>
        <v>500000</v>
      </c>
      <c r="P1459" s="24">
        <f t="shared" si="1093"/>
        <v>0</v>
      </c>
      <c r="Q1459" s="24">
        <f t="shared" si="1093"/>
        <v>500000</v>
      </c>
      <c r="R1459" s="24">
        <f t="shared" si="1093"/>
        <v>500000</v>
      </c>
      <c r="S1459" s="24">
        <f t="shared" si="1093"/>
        <v>0</v>
      </c>
      <c r="T1459" s="24">
        <f t="shared" si="1093"/>
        <v>0</v>
      </c>
      <c r="U1459" s="24">
        <f t="shared" si="1093"/>
        <v>0</v>
      </c>
      <c r="V1459" s="24">
        <f t="shared" si="1093"/>
        <v>0</v>
      </c>
      <c r="W1459" s="24">
        <f t="shared" si="1093"/>
        <v>0</v>
      </c>
      <c r="X1459" s="24">
        <f t="shared" si="1093"/>
        <v>0</v>
      </c>
      <c r="Y1459" s="24">
        <f t="shared" si="1093"/>
        <v>0</v>
      </c>
      <c r="Z1459" s="24">
        <f t="shared" si="1093"/>
        <v>0</v>
      </c>
      <c r="AA1459" s="24">
        <f t="shared" si="1093"/>
        <v>0</v>
      </c>
      <c r="AB1459" s="24">
        <f t="shared" si="1093"/>
        <v>0</v>
      </c>
    </row>
    <row r="1460" spans="1:28" s="4" customFormat="1" ht="31.5" outlineLevel="1">
      <c r="A1460" s="112" t="s">
        <v>419</v>
      </c>
      <c r="B1460" s="22" t="s">
        <v>363</v>
      </c>
      <c r="C1460" s="22" t="s">
        <v>503</v>
      </c>
      <c r="D1460" s="22" t="s">
        <v>141</v>
      </c>
      <c r="E1460" s="22" t="s">
        <v>2</v>
      </c>
      <c r="F1460" s="44"/>
      <c r="G1460" s="24">
        <f>SUM(G1461)</f>
        <v>0</v>
      </c>
      <c r="H1460" s="24">
        <f t="shared" si="1093"/>
        <v>500000</v>
      </c>
      <c r="I1460" s="24">
        <f t="shared" si="1093"/>
        <v>0</v>
      </c>
      <c r="J1460" s="24">
        <f t="shared" si="1093"/>
        <v>500000</v>
      </c>
      <c r="K1460" s="24">
        <f t="shared" si="1093"/>
        <v>0</v>
      </c>
      <c r="L1460" s="24">
        <f t="shared" si="1093"/>
        <v>0</v>
      </c>
      <c r="M1460" s="24">
        <f t="shared" si="1093"/>
        <v>500000</v>
      </c>
      <c r="N1460" s="24">
        <f t="shared" si="1093"/>
        <v>0</v>
      </c>
      <c r="O1460" s="24">
        <f t="shared" si="1093"/>
        <v>500000</v>
      </c>
      <c r="P1460" s="24">
        <f t="shared" si="1093"/>
        <v>0</v>
      </c>
      <c r="Q1460" s="24">
        <f t="shared" si="1093"/>
        <v>500000</v>
      </c>
      <c r="R1460" s="24">
        <f t="shared" si="1093"/>
        <v>500000</v>
      </c>
      <c r="S1460" s="24">
        <f t="shared" si="1093"/>
        <v>0</v>
      </c>
      <c r="T1460" s="24">
        <f t="shared" si="1093"/>
        <v>0</v>
      </c>
      <c r="U1460" s="24">
        <f t="shared" si="1093"/>
        <v>0</v>
      </c>
      <c r="V1460" s="24">
        <f t="shared" si="1093"/>
        <v>0</v>
      </c>
      <c r="W1460" s="24">
        <f t="shared" si="1093"/>
        <v>0</v>
      </c>
      <c r="X1460" s="24">
        <f t="shared" si="1093"/>
        <v>0</v>
      </c>
      <c r="Y1460" s="24">
        <f t="shared" si="1093"/>
        <v>0</v>
      </c>
      <c r="Z1460" s="24">
        <f t="shared" si="1093"/>
        <v>0</v>
      </c>
      <c r="AA1460" s="24">
        <f t="shared" si="1093"/>
        <v>0</v>
      </c>
      <c r="AB1460" s="24">
        <f t="shared" si="1093"/>
        <v>0</v>
      </c>
    </row>
    <row r="1461" spans="1:28" s="17" customFormat="1" ht="47.25" outlineLevel="1">
      <c r="A1461" s="112" t="s">
        <v>420</v>
      </c>
      <c r="B1461" s="22" t="s">
        <v>363</v>
      </c>
      <c r="C1461" s="22" t="s">
        <v>503</v>
      </c>
      <c r="D1461" s="22" t="s">
        <v>141</v>
      </c>
      <c r="E1461" s="22" t="s">
        <v>143</v>
      </c>
      <c r="F1461" s="23"/>
      <c r="G1461" s="24">
        <f>SUM(I1461:K1461)-H1461</f>
        <v>0</v>
      </c>
      <c r="H1461" s="24">
        <v>500000</v>
      </c>
      <c r="I1461" s="35"/>
      <c r="J1461" s="8">
        <f>SUM(Q1461)</f>
        <v>500000</v>
      </c>
      <c r="K1461" s="9">
        <f>SUM(S1461+U1461+W1461+Y1461+AA1461)</f>
        <v>0</v>
      </c>
      <c r="L1461" s="28">
        <f>SUM(N1461:P1461)-M1461</f>
        <v>0</v>
      </c>
      <c r="M1461" s="28">
        <v>500000</v>
      </c>
      <c r="N1461" s="28"/>
      <c r="O1461" s="8">
        <f>SUM(R1461)</f>
        <v>500000</v>
      </c>
      <c r="P1461" s="9">
        <f>SUM(T1461+V1461+X1461+Z1461+AB1461)</f>
        <v>0</v>
      </c>
      <c r="Q1461" s="24">
        <v>500000</v>
      </c>
      <c r="R1461" s="24">
        <v>500000</v>
      </c>
      <c r="S1461" s="24"/>
      <c r="T1461" s="24"/>
      <c r="U1461" s="24"/>
      <c r="V1461" s="24"/>
      <c r="W1461" s="24"/>
      <c r="X1461" s="24"/>
      <c r="Y1461" s="24"/>
      <c r="Z1461" s="24"/>
      <c r="AA1461" s="24"/>
      <c r="AB1461" s="24"/>
    </row>
    <row r="1462" spans="1:28" s="7" customFormat="1" ht="63" outlineLevel="2">
      <c r="A1462" s="6" t="s">
        <v>364</v>
      </c>
      <c r="B1462" s="48" t="s">
        <v>363</v>
      </c>
      <c r="C1462" s="48" t="s">
        <v>365</v>
      </c>
      <c r="D1462" s="48" t="s">
        <v>2</v>
      </c>
      <c r="E1462" s="48" t="s">
        <v>2</v>
      </c>
      <c r="F1462" s="48"/>
      <c r="G1462" s="49">
        <f>SUM(G1463)</f>
        <v>5276711</v>
      </c>
      <c r="H1462" s="49">
        <f t="shared" ref="H1462:AB1464" si="1094">SUM(H1463)</f>
        <v>0</v>
      </c>
      <c r="I1462" s="49">
        <f t="shared" si="1094"/>
        <v>5276711</v>
      </c>
      <c r="J1462" s="49">
        <f t="shared" si="1094"/>
        <v>0</v>
      </c>
      <c r="K1462" s="49">
        <f t="shared" si="1094"/>
        <v>0</v>
      </c>
      <c r="L1462" s="49">
        <f t="shared" si="1094"/>
        <v>5276711</v>
      </c>
      <c r="M1462" s="71">
        <f t="shared" si="1094"/>
        <v>0</v>
      </c>
      <c r="N1462" s="71">
        <f t="shared" si="1094"/>
        <v>5276711</v>
      </c>
      <c r="O1462" s="49">
        <f t="shared" si="1094"/>
        <v>0</v>
      </c>
      <c r="P1462" s="49">
        <f t="shared" si="1094"/>
        <v>0</v>
      </c>
      <c r="Q1462" s="49">
        <f t="shared" si="1094"/>
        <v>0</v>
      </c>
      <c r="R1462" s="49">
        <f t="shared" si="1094"/>
        <v>0</v>
      </c>
      <c r="S1462" s="49">
        <f t="shared" si="1094"/>
        <v>0</v>
      </c>
      <c r="T1462" s="49">
        <f t="shared" si="1094"/>
        <v>0</v>
      </c>
      <c r="U1462" s="49">
        <f t="shared" si="1094"/>
        <v>0</v>
      </c>
      <c r="V1462" s="49">
        <f t="shared" si="1094"/>
        <v>0</v>
      </c>
      <c r="W1462" s="49">
        <f t="shared" si="1094"/>
        <v>0</v>
      </c>
      <c r="X1462" s="49">
        <f t="shared" si="1094"/>
        <v>0</v>
      </c>
      <c r="Y1462" s="49">
        <f t="shared" si="1094"/>
        <v>0</v>
      </c>
      <c r="Z1462" s="49">
        <f t="shared" si="1094"/>
        <v>0</v>
      </c>
      <c r="AA1462" s="49">
        <f t="shared" si="1094"/>
        <v>0</v>
      </c>
      <c r="AB1462" s="49">
        <f t="shared" si="1094"/>
        <v>0</v>
      </c>
    </row>
    <row r="1463" spans="1:28" ht="63" outlineLevel="3">
      <c r="A1463" s="2" t="s">
        <v>225</v>
      </c>
      <c r="B1463" s="23" t="s">
        <v>363</v>
      </c>
      <c r="C1463" s="23" t="s">
        <v>365</v>
      </c>
      <c r="D1463" s="23" t="s">
        <v>226</v>
      </c>
      <c r="E1463" s="23" t="s">
        <v>2</v>
      </c>
      <c r="F1463" s="23"/>
      <c r="G1463" s="24">
        <f>SUM(G1464)</f>
        <v>5276711</v>
      </c>
      <c r="H1463" s="24">
        <f t="shared" si="1094"/>
        <v>0</v>
      </c>
      <c r="I1463" s="24">
        <f t="shared" si="1094"/>
        <v>5276711</v>
      </c>
      <c r="J1463" s="24">
        <f t="shared" si="1094"/>
        <v>0</v>
      </c>
      <c r="K1463" s="24">
        <f t="shared" si="1094"/>
        <v>0</v>
      </c>
      <c r="L1463" s="24">
        <f t="shared" si="1094"/>
        <v>5276711</v>
      </c>
      <c r="M1463" s="24">
        <f t="shared" si="1094"/>
        <v>0</v>
      </c>
      <c r="N1463" s="24">
        <f t="shared" si="1094"/>
        <v>5276711</v>
      </c>
      <c r="O1463" s="53">
        <f t="shared" si="1094"/>
        <v>0</v>
      </c>
      <c r="P1463" s="53">
        <f t="shared" si="1094"/>
        <v>0</v>
      </c>
      <c r="Q1463" s="53">
        <f t="shared" si="1094"/>
        <v>0</v>
      </c>
      <c r="R1463" s="53">
        <f t="shared" si="1094"/>
        <v>0</v>
      </c>
      <c r="S1463" s="53">
        <f t="shared" si="1094"/>
        <v>0</v>
      </c>
      <c r="T1463" s="53">
        <f t="shared" si="1094"/>
        <v>0</v>
      </c>
      <c r="U1463" s="53">
        <f t="shared" si="1094"/>
        <v>0</v>
      </c>
      <c r="V1463" s="53">
        <f t="shared" si="1094"/>
        <v>0</v>
      </c>
      <c r="W1463" s="53">
        <f t="shared" si="1094"/>
        <v>0</v>
      </c>
      <c r="X1463" s="53">
        <f t="shared" si="1094"/>
        <v>0</v>
      </c>
      <c r="Y1463" s="53">
        <f t="shared" si="1094"/>
        <v>0</v>
      </c>
      <c r="Z1463" s="53">
        <f t="shared" si="1094"/>
        <v>0</v>
      </c>
      <c r="AA1463" s="53">
        <f t="shared" si="1094"/>
        <v>0</v>
      </c>
      <c r="AB1463" s="53">
        <f t="shared" si="1094"/>
        <v>0</v>
      </c>
    </row>
    <row r="1464" spans="1:28" ht="94.5" outlineLevel="4">
      <c r="A1464" s="2" t="s">
        <v>233</v>
      </c>
      <c r="B1464" s="23" t="s">
        <v>363</v>
      </c>
      <c r="C1464" s="23" t="s">
        <v>365</v>
      </c>
      <c r="D1464" s="23" t="s">
        <v>234</v>
      </c>
      <c r="E1464" s="23" t="s">
        <v>2</v>
      </c>
      <c r="F1464" s="23"/>
      <c r="G1464" s="24">
        <f>SUM(G1465)</f>
        <v>5276711</v>
      </c>
      <c r="H1464" s="24">
        <f>SUM(H1465)</f>
        <v>0</v>
      </c>
      <c r="I1464" s="35">
        <f>SUM(I1465)</f>
        <v>5276711</v>
      </c>
      <c r="J1464" s="35">
        <f t="shared" si="1094"/>
        <v>0</v>
      </c>
      <c r="K1464" s="35">
        <f t="shared" si="1094"/>
        <v>0</v>
      </c>
      <c r="L1464" s="35">
        <f t="shared" si="1094"/>
        <v>5276711</v>
      </c>
      <c r="M1464" s="35">
        <f t="shared" si="1094"/>
        <v>0</v>
      </c>
      <c r="N1464" s="35">
        <f t="shared" si="1094"/>
        <v>5276711</v>
      </c>
      <c r="O1464" s="28">
        <f t="shared" si="1094"/>
        <v>0</v>
      </c>
      <c r="P1464" s="28">
        <f t="shared" si="1094"/>
        <v>0</v>
      </c>
      <c r="Q1464" s="28">
        <f t="shared" si="1094"/>
        <v>0</v>
      </c>
      <c r="R1464" s="28">
        <f t="shared" si="1094"/>
        <v>0</v>
      </c>
      <c r="S1464" s="28">
        <f t="shared" si="1094"/>
        <v>0</v>
      </c>
      <c r="T1464" s="28">
        <f t="shared" si="1094"/>
        <v>0</v>
      </c>
      <c r="U1464" s="28">
        <f t="shared" si="1094"/>
        <v>0</v>
      </c>
      <c r="V1464" s="28">
        <f t="shared" si="1094"/>
        <v>0</v>
      </c>
      <c r="W1464" s="28">
        <f t="shared" si="1094"/>
        <v>0</v>
      </c>
      <c r="X1464" s="28">
        <f t="shared" si="1094"/>
        <v>0</v>
      </c>
      <c r="Y1464" s="28">
        <f t="shared" si="1094"/>
        <v>0</v>
      </c>
      <c r="Z1464" s="28">
        <f t="shared" si="1094"/>
        <v>0</v>
      </c>
      <c r="AA1464" s="28">
        <f t="shared" si="1094"/>
        <v>0</v>
      </c>
      <c r="AB1464" s="28">
        <f t="shared" si="1094"/>
        <v>0</v>
      </c>
    </row>
    <row r="1465" spans="1:28" ht="63" outlineLevel="5">
      <c r="A1465" s="2" t="s">
        <v>229</v>
      </c>
      <c r="B1465" s="23" t="s">
        <v>363</v>
      </c>
      <c r="C1465" s="23" t="s">
        <v>365</v>
      </c>
      <c r="D1465" s="23" t="s">
        <v>234</v>
      </c>
      <c r="E1465" s="23" t="s">
        <v>230</v>
      </c>
      <c r="F1465" s="23"/>
      <c r="G1465" s="24">
        <f>SUM(I1465:K1465)-H1465</f>
        <v>5276711</v>
      </c>
      <c r="H1465" s="24"/>
      <c r="I1465" s="35">
        <v>5276711</v>
      </c>
      <c r="J1465" s="8">
        <f>SUM(Q1465)</f>
        <v>0</v>
      </c>
      <c r="K1465" s="9">
        <f>SUM(S1465+U1465+W1465+Y1465+AA1465)</f>
        <v>0</v>
      </c>
      <c r="L1465" s="28">
        <f>SUM(N1465:P1465)-M1465</f>
        <v>5276711</v>
      </c>
      <c r="M1465" s="37"/>
      <c r="N1465" s="36">
        <v>5276711</v>
      </c>
      <c r="O1465" s="8">
        <f>SUM(R1465)</f>
        <v>0</v>
      </c>
      <c r="P1465" s="9">
        <f>SUM(T1465+V1465+X1465+Z1465+AB1465)</f>
        <v>0</v>
      </c>
      <c r="Q1465" s="9"/>
      <c r="R1465" s="9"/>
      <c r="S1465" s="9"/>
      <c r="T1465" s="9"/>
      <c r="U1465" s="9"/>
      <c r="V1465" s="9"/>
      <c r="W1465" s="9"/>
      <c r="X1465" s="9"/>
      <c r="Y1465" s="9"/>
      <c r="Z1465" s="9"/>
      <c r="AA1465" s="9"/>
      <c r="AB1465" s="9"/>
    </row>
    <row r="1466" spans="1:28" s="7" customFormat="1" ht="31.5" outlineLevel="2">
      <c r="A1466" s="6" t="s">
        <v>366</v>
      </c>
      <c r="B1466" s="48" t="s">
        <v>363</v>
      </c>
      <c r="C1466" s="48" t="s">
        <v>367</v>
      </c>
      <c r="D1466" s="48" t="s">
        <v>2</v>
      </c>
      <c r="E1466" s="48" t="s">
        <v>2</v>
      </c>
      <c r="F1466" s="48"/>
      <c r="G1466" s="49">
        <f t="shared" ref="G1466:I1467" si="1095">SUM(G1467)</f>
        <v>70500</v>
      </c>
      <c r="H1466" s="49">
        <f t="shared" si="1095"/>
        <v>0</v>
      </c>
      <c r="I1466" s="50">
        <f t="shared" si="1095"/>
        <v>70500</v>
      </c>
      <c r="J1466" s="50">
        <f t="shared" ref="J1466:S1467" si="1096">SUM(J1467)</f>
        <v>0</v>
      </c>
      <c r="K1466" s="50">
        <f t="shared" si="1096"/>
        <v>0</v>
      </c>
      <c r="L1466" s="50">
        <f t="shared" si="1096"/>
        <v>70500</v>
      </c>
      <c r="M1466" s="50">
        <f t="shared" si="1096"/>
        <v>0</v>
      </c>
      <c r="N1466" s="50">
        <f t="shared" si="1096"/>
        <v>70500</v>
      </c>
      <c r="O1466" s="51">
        <f t="shared" si="1096"/>
        <v>0</v>
      </c>
      <c r="P1466" s="51">
        <f t="shared" si="1096"/>
        <v>0</v>
      </c>
      <c r="Q1466" s="51">
        <f t="shared" si="1096"/>
        <v>0</v>
      </c>
      <c r="R1466" s="51">
        <f t="shared" si="1096"/>
        <v>0</v>
      </c>
      <c r="S1466" s="51">
        <f t="shared" si="1096"/>
        <v>0</v>
      </c>
      <c r="T1466" s="51">
        <f t="shared" ref="T1466:AB1467" si="1097">SUM(T1467)</f>
        <v>0</v>
      </c>
      <c r="U1466" s="51">
        <f t="shared" si="1097"/>
        <v>0</v>
      </c>
      <c r="V1466" s="51">
        <f t="shared" si="1097"/>
        <v>0</v>
      </c>
      <c r="W1466" s="51">
        <f t="shared" si="1097"/>
        <v>0</v>
      </c>
      <c r="X1466" s="51">
        <f t="shared" si="1097"/>
        <v>0</v>
      </c>
      <c r="Y1466" s="51">
        <f t="shared" si="1097"/>
        <v>0</v>
      </c>
      <c r="Z1466" s="51">
        <f t="shared" si="1097"/>
        <v>0</v>
      </c>
      <c r="AA1466" s="51">
        <f t="shared" si="1097"/>
        <v>0</v>
      </c>
      <c r="AB1466" s="51">
        <f t="shared" si="1097"/>
        <v>0</v>
      </c>
    </row>
    <row r="1467" spans="1:28" ht="47.25" outlineLevel="3">
      <c r="A1467" s="2" t="s">
        <v>25</v>
      </c>
      <c r="B1467" s="23" t="s">
        <v>363</v>
      </c>
      <c r="C1467" s="23" t="s">
        <v>367</v>
      </c>
      <c r="D1467" s="23" t="s">
        <v>26</v>
      </c>
      <c r="E1467" s="23" t="s">
        <v>2</v>
      </c>
      <c r="F1467" s="23"/>
      <c r="G1467" s="24">
        <f t="shared" si="1095"/>
        <v>70500</v>
      </c>
      <c r="H1467" s="24">
        <f t="shared" si="1095"/>
        <v>0</v>
      </c>
      <c r="I1467" s="35">
        <f t="shared" si="1095"/>
        <v>70500</v>
      </c>
      <c r="J1467" s="35">
        <f t="shared" si="1096"/>
        <v>0</v>
      </c>
      <c r="K1467" s="35">
        <f t="shared" si="1096"/>
        <v>0</v>
      </c>
      <c r="L1467" s="35">
        <f t="shared" si="1096"/>
        <v>70500</v>
      </c>
      <c r="M1467" s="35">
        <f t="shared" si="1096"/>
        <v>0</v>
      </c>
      <c r="N1467" s="35">
        <f t="shared" si="1096"/>
        <v>70500</v>
      </c>
      <c r="O1467" s="28">
        <f t="shared" si="1096"/>
        <v>0</v>
      </c>
      <c r="P1467" s="28">
        <f t="shared" si="1096"/>
        <v>0</v>
      </c>
      <c r="Q1467" s="28">
        <f t="shared" si="1096"/>
        <v>0</v>
      </c>
      <c r="R1467" s="28">
        <f t="shared" si="1096"/>
        <v>0</v>
      </c>
      <c r="S1467" s="28">
        <f t="shared" si="1096"/>
        <v>0</v>
      </c>
      <c r="T1467" s="28">
        <f t="shared" si="1097"/>
        <v>0</v>
      </c>
      <c r="U1467" s="28">
        <f t="shared" si="1097"/>
        <v>0</v>
      </c>
      <c r="V1467" s="28">
        <f t="shared" si="1097"/>
        <v>0</v>
      </c>
      <c r="W1467" s="28">
        <f t="shared" si="1097"/>
        <v>0</v>
      </c>
      <c r="X1467" s="28">
        <f t="shared" si="1097"/>
        <v>0</v>
      </c>
      <c r="Y1467" s="28">
        <f t="shared" si="1097"/>
        <v>0</v>
      </c>
      <c r="Z1467" s="28">
        <f t="shared" si="1097"/>
        <v>0</v>
      </c>
      <c r="AA1467" s="28">
        <f t="shared" si="1097"/>
        <v>0</v>
      </c>
      <c r="AB1467" s="28">
        <f t="shared" si="1097"/>
        <v>0</v>
      </c>
    </row>
    <row r="1468" spans="1:28" ht="31.5" outlineLevel="4">
      <c r="A1468" s="2" t="s">
        <v>27</v>
      </c>
      <c r="B1468" s="23" t="s">
        <v>363</v>
      </c>
      <c r="C1468" s="23" t="s">
        <v>367</v>
      </c>
      <c r="D1468" s="23" t="s">
        <v>28</v>
      </c>
      <c r="E1468" s="23" t="s">
        <v>2</v>
      </c>
      <c r="F1468" s="23"/>
      <c r="G1468" s="24">
        <f t="shared" ref="G1468:AB1468" si="1098">SUM(G1469:G1470)</f>
        <v>70500</v>
      </c>
      <c r="H1468" s="24">
        <f t="shared" si="1098"/>
        <v>0</v>
      </c>
      <c r="I1468" s="35">
        <f t="shared" si="1098"/>
        <v>70500</v>
      </c>
      <c r="J1468" s="35">
        <f t="shared" si="1098"/>
        <v>0</v>
      </c>
      <c r="K1468" s="35">
        <f t="shared" si="1098"/>
        <v>0</v>
      </c>
      <c r="L1468" s="35">
        <f t="shared" si="1098"/>
        <v>70500</v>
      </c>
      <c r="M1468" s="35">
        <f t="shared" si="1098"/>
        <v>0</v>
      </c>
      <c r="N1468" s="35">
        <f t="shared" si="1098"/>
        <v>70500</v>
      </c>
      <c r="O1468" s="28">
        <f t="shared" si="1098"/>
        <v>0</v>
      </c>
      <c r="P1468" s="28">
        <f t="shared" si="1098"/>
        <v>0</v>
      </c>
      <c r="Q1468" s="28">
        <f t="shared" si="1098"/>
        <v>0</v>
      </c>
      <c r="R1468" s="28">
        <f t="shared" si="1098"/>
        <v>0</v>
      </c>
      <c r="S1468" s="28">
        <f t="shared" si="1098"/>
        <v>0</v>
      </c>
      <c r="T1468" s="28">
        <f t="shared" si="1098"/>
        <v>0</v>
      </c>
      <c r="U1468" s="28">
        <f t="shared" si="1098"/>
        <v>0</v>
      </c>
      <c r="V1468" s="28">
        <f t="shared" si="1098"/>
        <v>0</v>
      </c>
      <c r="W1468" s="28">
        <f t="shared" si="1098"/>
        <v>0</v>
      </c>
      <c r="X1468" s="28">
        <f t="shared" si="1098"/>
        <v>0</v>
      </c>
      <c r="Y1468" s="28">
        <f t="shared" si="1098"/>
        <v>0</v>
      </c>
      <c r="Z1468" s="28">
        <f t="shared" si="1098"/>
        <v>0</v>
      </c>
      <c r="AA1468" s="28">
        <f t="shared" si="1098"/>
        <v>0</v>
      </c>
      <c r="AB1468" s="28">
        <f t="shared" si="1098"/>
        <v>0</v>
      </c>
    </row>
    <row r="1469" spans="1:28" outlineLevel="5">
      <c r="A1469" s="2" t="s">
        <v>155</v>
      </c>
      <c r="B1469" s="23" t="s">
        <v>363</v>
      </c>
      <c r="C1469" s="23" t="s">
        <v>367</v>
      </c>
      <c r="D1469" s="23" t="s">
        <v>28</v>
      </c>
      <c r="E1469" s="23" t="s">
        <v>156</v>
      </c>
      <c r="F1469" s="23"/>
      <c r="G1469" s="24">
        <f>SUM(I1469:K1469)-H1469</f>
        <v>50300</v>
      </c>
      <c r="H1469" s="24"/>
      <c r="I1469" s="35">
        <v>50300</v>
      </c>
      <c r="J1469" s="8">
        <f>SUM(Q1469)</f>
        <v>0</v>
      </c>
      <c r="K1469" s="9">
        <f>SUM(S1469+U1469+W1469+Y1469+AA1469)</f>
        <v>0</v>
      </c>
      <c r="L1469" s="28">
        <f>SUM(N1469:P1469)-M1469</f>
        <v>50300</v>
      </c>
      <c r="M1469" s="37"/>
      <c r="N1469" s="36">
        <v>50300</v>
      </c>
      <c r="O1469" s="8">
        <f>SUM(R1469)</f>
        <v>0</v>
      </c>
      <c r="P1469" s="9">
        <f>SUM(T1469+V1469+X1469+Z1469+AB1469)</f>
        <v>0</v>
      </c>
      <c r="Q1469" s="9"/>
      <c r="R1469" s="9"/>
      <c r="S1469" s="9"/>
      <c r="T1469" s="9"/>
      <c r="U1469" s="9"/>
      <c r="V1469" s="9"/>
      <c r="W1469" s="9"/>
      <c r="X1469" s="9"/>
      <c r="Y1469" s="9"/>
      <c r="Z1469" s="9"/>
      <c r="AA1469" s="9"/>
      <c r="AB1469" s="9"/>
    </row>
    <row r="1470" spans="1:28" outlineLevel="5">
      <c r="A1470" s="2" t="s">
        <v>37</v>
      </c>
      <c r="B1470" s="23" t="s">
        <v>363</v>
      </c>
      <c r="C1470" s="23" t="s">
        <v>367</v>
      </c>
      <c r="D1470" s="23" t="s">
        <v>28</v>
      </c>
      <c r="E1470" s="23" t="s">
        <v>38</v>
      </c>
      <c r="F1470" s="23"/>
      <c r="G1470" s="24">
        <f>SUM(I1470:K1470)-H1470</f>
        <v>20200</v>
      </c>
      <c r="H1470" s="24"/>
      <c r="I1470" s="35">
        <v>20200</v>
      </c>
      <c r="J1470" s="8">
        <f>SUM(Q1470)</f>
        <v>0</v>
      </c>
      <c r="K1470" s="9">
        <f>SUM(S1470+U1470+W1470+Y1470+AA1470)</f>
        <v>0</v>
      </c>
      <c r="L1470" s="28">
        <f>SUM(N1470:P1470)-M1470</f>
        <v>20200</v>
      </c>
      <c r="M1470" s="37"/>
      <c r="N1470" s="36">
        <v>20200</v>
      </c>
      <c r="O1470" s="8">
        <f>SUM(R1470)</f>
        <v>0</v>
      </c>
      <c r="P1470" s="9">
        <f>SUM(T1470+V1470+X1470+Z1470+AB1470)</f>
        <v>0</v>
      </c>
      <c r="Q1470" s="9"/>
      <c r="R1470" s="9"/>
      <c r="S1470" s="9"/>
      <c r="T1470" s="9"/>
      <c r="U1470" s="9"/>
      <c r="V1470" s="9"/>
      <c r="W1470" s="9"/>
      <c r="X1470" s="9"/>
      <c r="Y1470" s="9"/>
      <c r="Z1470" s="9"/>
      <c r="AA1470" s="9"/>
      <c r="AB1470" s="9"/>
    </row>
    <row r="1471" spans="1:28" s="7" customFormat="1" ht="141.75" outlineLevel="2">
      <c r="A1471" s="6" t="s">
        <v>368</v>
      </c>
      <c r="B1471" s="48" t="s">
        <v>363</v>
      </c>
      <c r="C1471" s="48" t="s">
        <v>369</v>
      </c>
      <c r="D1471" s="48" t="s">
        <v>2</v>
      </c>
      <c r="E1471" s="48" t="s">
        <v>2</v>
      </c>
      <c r="F1471" s="48"/>
      <c r="G1471" s="49">
        <f t="shared" ref="G1471:I1472" si="1099">SUM(G1472)</f>
        <v>500000</v>
      </c>
      <c r="H1471" s="49">
        <f t="shared" si="1099"/>
        <v>0</v>
      </c>
      <c r="I1471" s="50">
        <f t="shared" si="1099"/>
        <v>500000</v>
      </c>
      <c r="J1471" s="50">
        <f t="shared" ref="J1471:S1472" si="1100">SUM(J1472)</f>
        <v>0</v>
      </c>
      <c r="K1471" s="50">
        <f t="shared" si="1100"/>
        <v>0</v>
      </c>
      <c r="L1471" s="50">
        <f t="shared" si="1100"/>
        <v>500000</v>
      </c>
      <c r="M1471" s="50">
        <f t="shared" si="1100"/>
        <v>0</v>
      </c>
      <c r="N1471" s="50">
        <f t="shared" si="1100"/>
        <v>500000</v>
      </c>
      <c r="O1471" s="51">
        <f t="shared" si="1100"/>
        <v>0</v>
      </c>
      <c r="P1471" s="51">
        <f t="shared" si="1100"/>
        <v>0</v>
      </c>
      <c r="Q1471" s="51">
        <f t="shared" si="1100"/>
        <v>0</v>
      </c>
      <c r="R1471" s="51">
        <f t="shared" si="1100"/>
        <v>0</v>
      </c>
      <c r="S1471" s="51">
        <f t="shared" si="1100"/>
        <v>0</v>
      </c>
      <c r="T1471" s="51">
        <f t="shared" ref="T1471:AB1472" si="1101">SUM(T1472)</f>
        <v>0</v>
      </c>
      <c r="U1471" s="51">
        <f t="shared" si="1101"/>
        <v>0</v>
      </c>
      <c r="V1471" s="51">
        <f t="shared" si="1101"/>
        <v>0</v>
      </c>
      <c r="W1471" s="51">
        <f t="shared" si="1101"/>
        <v>0</v>
      </c>
      <c r="X1471" s="51">
        <f t="shared" si="1101"/>
        <v>0</v>
      </c>
      <c r="Y1471" s="51">
        <f t="shared" si="1101"/>
        <v>0</v>
      </c>
      <c r="Z1471" s="51">
        <f t="shared" si="1101"/>
        <v>0</v>
      </c>
      <c r="AA1471" s="51">
        <f t="shared" si="1101"/>
        <v>0</v>
      </c>
      <c r="AB1471" s="51">
        <f t="shared" si="1101"/>
        <v>0</v>
      </c>
    </row>
    <row r="1472" spans="1:28" ht="47.25" outlineLevel="3">
      <c r="A1472" s="2" t="s">
        <v>25</v>
      </c>
      <c r="B1472" s="23" t="s">
        <v>363</v>
      </c>
      <c r="C1472" s="23" t="s">
        <v>369</v>
      </c>
      <c r="D1472" s="23" t="s">
        <v>26</v>
      </c>
      <c r="E1472" s="23" t="s">
        <v>2</v>
      </c>
      <c r="F1472" s="23"/>
      <c r="G1472" s="24">
        <f t="shared" si="1099"/>
        <v>500000</v>
      </c>
      <c r="H1472" s="24">
        <f t="shared" si="1099"/>
        <v>0</v>
      </c>
      <c r="I1472" s="35">
        <f t="shared" si="1099"/>
        <v>500000</v>
      </c>
      <c r="J1472" s="35">
        <f t="shared" si="1100"/>
        <v>0</v>
      </c>
      <c r="K1472" s="35">
        <f t="shared" si="1100"/>
        <v>0</v>
      </c>
      <c r="L1472" s="35">
        <f t="shared" si="1100"/>
        <v>500000</v>
      </c>
      <c r="M1472" s="35">
        <f t="shared" si="1100"/>
        <v>0</v>
      </c>
      <c r="N1472" s="35">
        <f t="shared" si="1100"/>
        <v>500000</v>
      </c>
      <c r="O1472" s="28">
        <f t="shared" si="1100"/>
        <v>0</v>
      </c>
      <c r="P1472" s="28">
        <f t="shared" si="1100"/>
        <v>0</v>
      </c>
      <c r="Q1472" s="28">
        <f t="shared" si="1100"/>
        <v>0</v>
      </c>
      <c r="R1472" s="28">
        <f t="shared" si="1100"/>
        <v>0</v>
      </c>
      <c r="S1472" s="28">
        <f t="shared" si="1100"/>
        <v>0</v>
      </c>
      <c r="T1472" s="28">
        <f t="shared" si="1101"/>
        <v>0</v>
      </c>
      <c r="U1472" s="28">
        <f t="shared" si="1101"/>
        <v>0</v>
      </c>
      <c r="V1472" s="28">
        <f t="shared" si="1101"/>
        <v>0</v>
      </c>
      <c r="W1472" s="28">
        <f t="shared" si="1101"/>
        <v>0</v>
      </c>
      <c r="X1472" s="28">
        <f t="shared" si="1101"/>
        <v>0</v>
      </c>
      <c r="Y1472" s="28">
        <f t="shared" si="1101"/>
        <v>0</v>
      </c>
      <c r="Z1472" s="28">
        <f t="shared" si="1101"/>
        <v>0</v>
      </c>
      <c r="AA1472" s="28">
        <f t="shared" si="1101"/>
        <v>0</v>
      </c>
      <c r="AB1472" s="28">
        <f t="shared" si="1101"/>
        <v>0</v>
      </c>
    </row>
    <row r="1473" spans="1:28" ht="31.5" outlineLevel="4">
      <c r="A1473" s="2" t="s">
        <v>27</v>
      </c>
      <c r="B1473" s="23" t="s">
        <v>363</v>
      </c>
      <c r="C1473" s="23" t="s">
        <v>369</v>
      </c>
      <c r="D1473" s="23" t="s">
        <v>28</v>
      </c>
      <c r="E1473" s="23" t="s">
        <v>2</v>
      </c>
      <c r="F1473" s="23"/>
      <c r="G1473" s="24">
        <f>SUM(G1474:G1477)</f>
        <v>500000</v>
      </c>
      <c r="H1473" s="24">
        <f>SUM(H1474:H1477)</f>
        <v>0</v>
      </c>
      <c r="I1473" s="35">
        <f>SUM(I1474:I1477)</f>
        <v>500000</v>
      </c>
      <c r="J1473" s="35">
        <f t="shared" ref="J1473:AB1473" si="1102">SUM(J1474:J1477)</f>
        <v>0</v>
      </c>
      <c r="K1473" s="35">
        <f t="shared" si="1102"/>
        <v>0</v>
      </c>
      <c r="L1473" s="35">
        <f t="shared" si="1102"/>
        <v>500000</v>
      </c>
      <c r="M1473" s="35">
        <f t="shared" si="1102"/>
        <v>0</v>
      </c>
      <c r="N1473" s="35">
        <f t="shared" si="1102"/>
        <v>500000</v>
      </c>
      <c r="O1473" s="28">
        <f t="shared" si="1102"/>
        <v>0</v>
      </c>
      <c r="P1473" s="28">
        <f t="shared" si="1102"/>
        <v>0</v>
      </c>
      <c r="Q1473" s="28">
        <f t="shared" si="1102"/>
        <v>0</v>
      </c>
      <c r="R1473" s="28">
        <f t="shared" si="1102"/>
        <v>0</v>
      </c>
      <c r="S1473" s="28">
        <f t="shared" si="1102"/>
        <v>0</v>
      </c>
      <c r="T1473" s="28">
        <f t="shared" si="1102"/>
        <v>0</v>
      </c>
      <c r="U1473" s="28">
        <f t="shared" si="1102"/>
        <v>0</v>
      </c>
      <c r="V1473" s="28">
        <f t="shared" si="1102"/>
        <v>0</v>
      </c>
      <c r="W1473" s="28">
        <f t="shared" si="1102"/>
        <v>0</v>
      </c>
      <c r="X1473" s="28">
        <f t="shared" si="1102"/>
        <v>0</v>
      </c>
      <c r="Y1473" s="28">
        <f t="shared" si="1102"/>
        <v>0</v>
      </c>
      <c r="Z1473" s="28">
        <f t="shared" si="1102"/>
        <v>0</v>
      </c>
      <c r="AA1473" s="28">
        <f t="shared" si="1102"/>
        <v>0</v>
      </c>
      <c r="AB1473" s="28">
        <f t="shared" si="1102"/>
        <v>0</v>
      </c>
    </row>
    <row r="1474" spans="1:28" outlineLevel="5">
      <c r="A1474" s="2" t="s">
        <v>155</v>
      </c>
      <c r="B1474" s="23" t="s">
        <v>363</v>
      </c>
      <c r="C1474" s="23" t="s">
        <v>369</v>
      </c>
      <c r="D1474" s="23" t="s">
        <v>28</v>
      </c>
      <c r="E1474" s="23" t="s">
        <v>156</v>
      </c>
      <c r="F1474" s="23"/>
      <c r="G1474" s="24">
        <f>SUM(I1474:K1474)-H1474</f>
        <v>217700</v>
      </c>
      <c r="H1474" s="24"/>
      <c r="I1474" s="35">
        <v>217700</v>
      </c>
      <c r="J1474" s="8">
        <f>SUM(Q1474)</f>
        <v>0</v>
      </c>
      <c r="K1474" s="9">
        <f>SUM(S1474+U1474+W1474+Y1474+AA1474)</f>
        <v>0</v>
      </c>
      <c r="L1474" s="28">
        <f>SUM(N1474:P1474)-M1474</f>
        <v>217700</v>
      </c>
      <c r="M1474" s="37"/>
      <c r="N1474" s="36">
        <v>217700</v>
      </c>
      <c r="O1474" s="8">
        <f>SUM(R1474)</f>
        <v>0</v>
      </c>
      <c r="P1474" s="9">
        <f>SUM(T1474+V1474+X1474+Z1474+AB1474)</f>
        <v>0</v>
      </c>
      <c r="Q1474" s="9"/>
      <c r="R1474" s="9"/>
      <c r="S1474" s="9"/>
      <c r="T1474" s="9"/>
      <c r="U1474" s="9"/>
      <c r="V1474" s="9"/>
      <c r="W1474" s="9"/>
      <c r="X1474" s="9"/>
      <c r="Y1474" s="9"/>
      <c r="Z1474" s="9"/>
      <c r="AA1474" s="9"/>
      <c r="AB1474" s="9"/>
    </row>
    <row r="1475" spans="1:28" outlineLevel="5">
      <c r="A1475" s="2" t="s">
        <v>37</v>
      </c>
      <c r="B1475" s="23" t="s">
        <v>363</v>
      </c>
      <c r="C1475" s="23" t="s">
        <v>369</v>
      </c>
      <c r="D1475" s="23" t="s">
        <v>28</v>
      </c>
      <c r="E1475" s="23" t="s">
        <v>38</v>
      </c>
      <c r="F1475" s="23"/>
      <c r="G1475" s="24">
        <f>SUM(I1475:K1475)-H1475</f>
        <v>211790</v>
      </c>
      <c r="H1475" s="24"/>
      <c r="I1475" s="35">
        <v>211790</v>
      </c>
      <c r="J1475" s="8">
        <f>SUM(Q1475)</f>
        <v>0</v>
      </c>
      <c r="K1475" s="9">
        <f>SUM(S1475+U1475+W1475+Y1475+AA1475)</f>
        <v>0</v>
      </c>
      <c r="L1475" s="28">
        <f>SUM(N1475:P1475)-M1475</f>
        <v>211790</v>
      </c>
      <c r="M1475" s="37"/>
      <c r="N1475" s="36">
        <v>211790</v>
      </c>
      <c r="O1475" s="8">
        <f>SUM(R1475)</f>
        <v>0</v>
      </c>
      <c r="P1475" s="9">
        <f>SUM(T1475+V1475+X1475+Z1475+AB1475)</f>
        <v>0</v>
      </c>
      <c r="Q1475" s="9"/>
      <c r="R1475" s="9"/>
      <c r="S1475" s="9"/>
      <c r="T1475" s="9"/>
      <c r="U1475" s="9"/>
      <c r="V1475" s="9"/>
      <c r="W1475" s="9"/>
      <c r="X1475" s="9"/>
      <c r="Y1475" s="9"/>
      <c r="Z1475" s="9"/>
      <c r="AA1475" s="9"/>
      <c r="AB1475" s="9"/>
    </row>
    <row r="1476" spans="1:28" ht="47.25" outlineLevel="5">
      <c r="A1476" s="2" t="s">
        <v>31</v>
      </c>
      <c r="B1476" s="23" t="s">
        <v>363</v>
      </c>
      <c r="C1476" s="23" t="s">
        <v>369</v>
      </c>
      <c r="D1476" s="23" t="s">
        <v>28</v>
      </c>
      <c r="E1476" s="23" t="s">
        <v>32</v>
      </c>
      <c r="F1476" s="23"/>
      <c r="G1476" s="24">
        <f>SUM(I1476:K1476)-H1476</f>
        <v>1575</v>
      </c>
      <c r="H1476" s="24"/>
      <c r="I1476" s="35">
        <v>1575</v>
      </c>
      <c r="J1476" s="8">
        <f>SUM(Q1476)</f>
        <v>0</v>
      </c>
      <c r="K1476" s="9">
        <f>SUM(S1476+U1476+W1476+Y1476+AA1476)</f>
        <v>0</v>
      </c>
      <c r="L1476" s="28">
        <f>SUM(N1476:P1476)-M1476</f>
        <v>1575</v>
      </c>
      <c r="M1476" s="37"/>
      <c r="N1476" s="36">
        <v>1575</v>
      </c>
      <c r="O1476" s="8">
        <f>SUM(R1476)</f>
        <v>0</v>
      </c>
      <c r="P1476" s="9">
        <f>SUM(T1476+V1476+X1476+Z1476+AB1476)</f>
        <v>0</v>
      </c>
      <c r="Q1476" s="9"/>
      <c r="R1476" s="9"/>
      <c r="S1476" s="9"/>
      <c r="T1476" s="9"/>
      <c r="U1476" s="9"/>
      <c r="V1476" s="9"/>
      <c r="W1476" s="9"/>
      <c r="X1476" s="9"/>
      <c r="Y1476" s="9"/>
      <c r="Z1476" s="9"/>
      <c r="AA1476" s="9"/>
      <c r="AB1476" s="9"/>
    </row>
    <row r="1477" spans="1:28" ht="47.25" outlineLevel="5">
      <c r="A1477" s="2" t="s">
        <v>103</v>
      </c>
      <c r="B1477" s="23" t="s">
        <v>363</v>
      </c>
      <c r="C1477" s="23" t="s">
        <v>369</v>
      </c>
      <c r="D1477" s="23" t="s">
        <v>28</v>
      </c>
      <c r="E1477" s="23" t="s">
        <v>104</v>
      </c>
      <c r="F1477" s="23"/>
      <c r="G1477" s="24">
        <f>SUM(I1477:K1477)-H1477</f>
        <v>68935</v>
      </c>
      <c r="H1477" s="24"/>
      <c r="I1477" s="35">
        <v>68935</v>
      </c>
      <c r="J1477" s="8">
        <f>SUM(Q1477)</f>
        <v>0</v>
      </c>
      <c r="K1477" s="9">
        <f>SUM(S1477+U1477+W1477+Y1477+AA1477)</f>
        <v>0</v>
      </c>
      <c r="L1477" s="28">
        <f>SUM(N1477:P1477)-M1477</f>
        <v>68935</v>
      </c>
      <c r="M1477" s="37"/>
      <c r="N1477" s="36">
        <v>68935</v>
      </c>
      <c r="O1477" s="8">
        <f>SUM(R1477)</f>
        <v>0</v>
      </c>
      <c r="P1477" s="9">
        <f>SUM(T1477+V1477+X1477+Z1477+AB1477)</f>
        <v>0</v>
      </c>
      <c r="Q1477" s="9"/>
      <c r="R1477" s="9"/>
      <c r="S1477" s="9"/>
      <c r="T1477" s="9"/>
      <c r="U1477" s="9"/>
      <c r="V1477" s="9"/>
      <c r="W1477" s="9"/>
      <c r="X1477" s="9"/>
      <c r="Y1477" s="9"/>
      <c r="Z1477" s="9"/>
      <c r="AA1477" s="9"/>
      <c r="AB1477" s="9"/>
    </row>
    <row r="1478" spans="1:28" s="7" customFormat="1" ht="31.5" outlineLevel="2">
      <c r="A1478" s="6" t="s">
        <v>216</v>
      </c>
      <c r="B1478" s="48" t="s">
        <v>363</v>
      </c>
      <c r="C1478" s="48">
        <v>1630102048</v>
      </c>
      <c r="D1478" s="48" t="s">
        <v>2</v>
      </c>
      <c r="E1478" s="48" t="s">
        <v>2</v>
      </c>
      <c r="F1478" s="48"/>
      <c r="G1478" s="49">
        <f t="shared" ref="G1478:I1480" si="1103">SUM(G1479)</f>
        <v>25200</v>
      </c>
      <c r="H1478" s="49">
        <f t="shared" si="1103"/>
        <v>0</v>
      </c>
      <c r="I1478" s="50">
        <f t="shared" si="1103"/>
        <v>25200</v>
      </c>
      <c r="J1478" s="50">
        <f t="shared" ref="J1478:AB1480" si="1104">SUM(J1479)</f>
        <v>0</v>
      </c>
      <c r="K1478" s="50">
        <f t="shared" si="1104"/>
        <v>0</v>
      </c>
      <c r="L1478" s="50">
        <f t="shared" si="1104"/>
        <v>25200</v>
      </c>
      <c r="M1478" s="50">
        <f t="shared" si="1104"/>
        <v>0</v>
      </c>
      <c r="N1478" s="50">
        <f t="shared" si="1104"/>
        <v>25200</v>
      </c>
      <c r="O1478" s="51">
        <f t="shared" si="1104"/>
        <v>0</v>
      </c>
      <c r="P1478" s="51">
        <f t="shared" si="1104"/>
        <v>0</v>
      </c>
      <c r="Q1478" s="51">
        <f t="shared" si="1104"/>
        <v>0</v>
      </c>
      <c r="R1478" s="51">
        <f t="shared" si="1104"/>
        <v>0</v>
      </c>
      <c r="S1478" s="51">
        <f t="shared" si="1104"/>
        <v>0</v>
      </c>
      <c r="T1478" s="51">
        <f t="shared" si="1104"/>
        <v>0</v>
      </c>
      <c r="U1478" s="51">
        <f t="shared" si="1104"/>
        <v>0</v>
      </c>
      <c r="V1478" s="51">
        <f t="shared" si="1104"/>
        <v>0</v>
      </c>
      <c r="W1478" s="51">
        <f t="shared" si="1104"/>
        <v>0</v>
      </c>
      <c r="X1478" s="51">
        <f t="shared" si="1104"/>
        <v>0</v>
      </c>
      <c r="Y1478" s="51">
        <f t="shared" si="1104"/>
        <v>0</v>
      </c>
      <c r="Z1478" s="51">
        <f t="shared" si="1104"/>
        <v>0</v>
      </c>
      <c r="AA1478" s="51">
        <f t="shared" si="1104"/>
        <v>0</v>
      </c>
      <c r="AB1478" s="51">
        <f t="shared" si="1104"/>
        <v>0</v>
      </c>
    </row>
    <row r="1479" spans="1:28" ht="63" outlineLevel="3">
      <c r="A1479" s="2" t="s">
        <v>225</v>
      </c>
      <c r="B1479" s="23" t="s">
        <v>363</v>
      </c>
      <c r="C1479" s="23">
        <v>1630102048</v>
      </c>
      <c r="D1479" s="23" t="s">
        <v>226</v>
      </c>
      <c r="E1479" s="23" t="s">
        <v>2</v>
      </c>
      <c r="F1479" s="23"/>
      <c r="G1479" s="24">
        <f t="shared" si="1103"/>
        <v>25200</v>
      </c>
      <c r="H1479" s="24">
        <f t="shared" si="1103"/>
        <v>0</v>
      </c>
      <c r="I1479" s="35">
        <f t="shared" si="1103"/>
        <v>25200</v>
      </c>
      <c r="J1479" s="35">
        <f t="shared" si="1104"/>
        <v>0</v>
      </c>
      <c r="K1479" s="35">
        <f t="shared" si="1104"/>
        <v>0</v>
      </c>
      <c r="L1479" s="35">
        <f t="shared" si="1104"/>
        <v>25200</v>
      </c>
      <c r="M1479" s="35">
        <f t="shared" si="1104"/>
        <v>0</v>
      </c>
      <c r="N1479" s="35">
        <f t="shared" si="1104"/>
        <v>25200</v>
      </c>
      <c r="O1479" s="28">
        <f t="shared" si="1104"/>
        <v>0</v>
      </c>
      <c r="P1479" s="28">
        <f t="shared" si="1104"/>
        <v>0</v>
      </c>
      <c r="Q1479" s="28">
        <f t="shared" si="1104"/>
        <v>0</v>
      </c>
      <c r="R1479" s="28">
        <f t="shared" si="1104"/>
        <v>0</v>
      </c>
      <c r="S1479" s="28">
        <f t="shared" si="1104"/>
        <v>0</v>
      </c>
      <c r="T1479" s="28">
        <f t="shared" si="1104"/>
        <v>0</v>
      </c>
      <c r="U1479" s="28">
        <f t="shared" si="1104"/>
        <v>0</v>
      </c>
      <c r="V1479" s="28">
        <f t="shared" si="1104"/>
        <v>0</v>
      </c>
      <c r="W1479" s="28">
        <f t="shared" si="1104"/>
        <v>0</v>
      </c>
      <c r="X1479" s="28">
        <f t="shared" si="1104"/>
        <v>0</v>
      </c>
      <c r="Y1479" s="28">
        <f t="shared" si="1104"/>
        <v>0</v>
      </c>
      <c r="Z1479" s="28">
        <f t="shared" si="1104"/>
        <v>0</v>
      </c>
      <c r="AA1479" s="28">
        <f t="shared" si="1104"/>
        <v>0</v>
      </c>
      <c r="AB1479" s="28">
        <f t="shared" si="1104"/>
        <v>0</v>
      </c>
    </row>
    <row r="1480" spans="1:28" ht="31.5" outlineLevel="4">
      <c r="A1480" s="2" t="s">
        <v>227</v>
      </c>
      <c r="B1480" s="23" t="s">
        <v>363</v>
      </c>
      <c r="C1480" s="23">
        <v>1630102048</v>
      </c>
      <c r="D1480" s="23" t="s">
        <v>228</v>
      </c>
      <c r="E1480" s="23" t="s">
        <v>2</v>
      </c>
      <c r="F1480" s="23"/>
      <c r="G1480" s="24">
        <f t="shared" si="1103"/>
        <v>25200</v>
      </c>
      <c r="H1480" s="24">
        <f t="shared" si="1103"/>
        <v>0</v>
      </c>
      <c r="I1480" s="35">
        <f t="shared" si="1103"/>
        <v>25200</v>
      </c>
      <c r="J1480" s="35">
        <f t="shared" si="1104"/>
        <v>0</v>
      </c>
      <c r="K1480" s="35">
        <f t="shared" si="1104"/>
        <v>0</v>
      </c>
      <c r="L1480" s="35">
        <f t="shared" si="1104"/>
        <v>25200</v>
      </c>
      <c r="M1480" s="35">
        <f t="shared" si="1104"/>
        <v>0</v>
      </c>
      <c r="N1480" s="35">
        <f t="shared" si="1104"/>
        <v>25200</v>
      </c>
      <c r="O1480" s="28">
        <f t="shared" si="1104"/>
        <v>0</v>
      </c>
      <c r="P1480" s="28">
        <f t="shared" si="1104"/>
        <v>0</v>
      </c>
      <c r="Q1480" s="28">
        <f t="shared" si="1104"/>
        <v>0</v>
      </c>
      <c r="R1480" s="28">
        <f t="shared" si="1104"/>
        <v>0</v>
      </c>
      <c r="S1480" s="28">
        <f t="shared" si="1104"/>
        <v>0</v>
      </c>
      <c r="T1480" s="28">
        <f t="shared" si="1104"/>
        <v>0</v>
      </c>
      <c r="U1480" s="28">
        <f t="shared" si="1104"/>
        <v>0</v>
      </c>
      <c r="V1480" s="28">
        <f t="shared" si="1104"/>
        <v>0</v>
      </c>
      <c r="W1480" s="28">
        <f t="shared" si="1104"/>
        <v>0</v>
      </c>
      <c r="X1480" s="28">
        <f t="shared" si="1104"/>
        <v>0</v>
      </c>
      <c r="Y1480" s="28">
        <f t="shared" si="1104"/>
        <v>0</v>
      </c>
      <c r="Z1480" s="28">
        <f t="shared" si="1104"/>
        <v>0</v>
      </c>
      <c r="AA1480" s="28">
        <f t="shared" si="1104"/>
        <v>0</v>
      </c>
      <c r="AB1480" s="28">
        <f t="shared" si="1104"/>
        <v>0</v>
      </c>
    </row>
    <row r="1481" spans="1:28" ht="63" outlineLevel="5">
      <c r="A1481" s="2" t="s">
        <v>229</v>
      </c>
      <c r="B1481" s="23" t="s">
        <v>363</v>
      </c>
      <c r="C1481" s="23">
        <v>1630102048</v>
      </c>
      <c r="D1481" s="23" t="s">
        <v>228</v>
      </c>
      <c r="E1481" s="23" t="s">
        <v>230</v>
      </c>
      <c r="F1481" s="23"/>
      <c r="G1481" s="24">
        <f>SUM(I1481:K1481)-H1481</f>
        <v>25200</v>
      </c>
      <c r="H1481" s="24"/>
      <c r="I1481" s="35">
        <v>25200</v>
      </c>
      <c r="J1481" s="8">
        <f>SUM(Q1481)</f>
        <v>0</v>
      </c>
      <c r="K1481" s="9">
        <f>SUM(S1481+U1481+W1481+Y1481+AA1481)</f>
        <v>0</v>
      </c>
      <c r="L1481" s="28">
        <f>SUM(N1481:P1481)-M1481</f>
        <v>25200</v>
      </c>
      <c r="M1481" s="37"/>
      <c r="N1481" s="36">
        <v>25200</v>
      </c>
      <c r="O1481" s="8">
        <f>SUM(R1481)</f>
        <v>0</v>
      </c>
      <c r="P1481" s="9">
        <f>SUM(T1481+V1481+X1481+Z1481+AB1481)</f>
        <v>0</v>
      </c>
      <c r="Q1481" s="9"/>
      <c r="R1481" s="9"/>
      <c r="S1481" s="9"/>
      <c r="T1481" s="9"/>
      <c r="U1481" s="9"/>
      <c r="V1481" s="9"/>
      <c r="W1481" s="9"/>
      <c r="X1481" s="9"/>
      <c r="Y1481" s="9"/>
      <c r="Z1481" s="9"/>
      <c r="AA1481" s="9"/>
      <c r="AB1481" s="9"/>
    </row>
    <row r="1482" spans="1:28" s="4" customFormat="1" outlineLevel="1">
      <c r="A1482" s="5" t="s">
        <v>370</v>
      </c>
      <c r="B1482" s="44" t="s">
        <v>371</v>
      </c>
      <c r="C1482" s="44" t="s">
        <v>4</v>
      </c>
      <c r="D1482" s="44" t="s">
        <v>2</v>
      </c>
      <c r="E1482" s="44" t="s">
        <v>2</v>
      </c>
      <c r="F1482" s="44"/>
      <c r="G1482" s="45">
        <f>SUM(G1483)</f>
        <v>2939280</v>
      </c>
      <c r="H1482" s="45">
        <f t="shared" ref="H1482:AB1482" si="1105">SUM(H1483)</f>
        <v>0</v>
      </c>
      <c r="I1482" s="45">
        <f t="shared" si="1105"/>
        <v>2939280</v>
      </c>
      <c r="J1482" s="45">
        <f t="shared" si="1105"/>
        <v>0</v>
      </c>
      <c r="K1482" s="45">
        <f t="shared" si="1105"/>
        <v>0</v>
      </c>
      <c r="L1482" s="45">
        <f t="shared" si="1105"/>
        <v>2939280</v>
      </c>
      <c r="M1482" s="45">
        <f t="shared" si="1105"/>
        <v>0</v>
      </c>
      <c r="N1482" s="45">
        <f t="shared" si="1105"/>
        <v>2939280</v>
      </c>
      <c r="O1482" s="45">
        <f t="shared" si="1105"/>
        <v>0</v>
      </c>
      <c r="P1482" s="45">
        <f t="shared" si="1105"/>
        <v>0</v>
      </c>
      <c r="Q1482" s="45">
        <f t="shared" si="1105"/>
        <v>0</v>
      </c>
      <c r="R1482" s="45">
        <f t="shared" si="1105"/>
        <v>0</v>
      </c>
      <c r="S1482" s="45">
        <f t="shared" si="1105"/>
        <v>0</v>
      </c>
      <c r="T1482" s="45">
        <f t="shared" si="1105"/>
        <v>0</v>
      </c>
      <c r="U1482" s="45">
        <f t="shared" si="1105"/>
        <v>0</v>
      </c>
      <c r="V1482" s="45">
        <f t="shared" si="1105"/>
        <v>0</v>
      </c>
      <c r="W1482" s="45">
        <f t="shared" si="1105"/>
        <v>0</v>
      </c>
      <c r="X1482" s="45">
        <f t="shared" si="1105"/>
        <v>0</v>
      </c>
      <c r="Y1482" s="45">
        <f t="shared" si="1105"/>
        <v>0</v>
      </c>
      <c r="Z1482" s="45">
        <f t="shared" si="1105"/>
        <v>0</v>
      </c>
      <c r="AA1482" s="45">
        <f t="shared" si="1105"/>
        <v>0</v>
      </c>
      <c r="AB1482" s="45">
        <f t="shared" si="1105"/>
        <v>0</v>
      </c>
    </row>
    <row r="1483" spans="1:28" s="7" customFormat="1" ht="47.25" outlineLevel="2">
      <c r="A1483" s="6" t="s">
        <v>1007</v>
      </c>
      <c r="B1483" s="48" t="s">
        <v>371</v>
      </c>
      <c r="C1483" s="59" t="s">
        <v>1006</v>
      </c>
      <c r="D1483" s="48" t="s">
        <v>2</v>
      </c>
      <c r="E1483" s="48" t="s">
        <v>2</v>
      </c>
      <c r="F1483" s="48"/>
      <c r="G1483" s="49">
        <f t="shared" ref="G1483:I1485" si="1106">SUM(G1484)</f>
        <v>2939280</v>
      </c>
      <c r="H1483" s="49">
        <f t="shared" si="1106"/>
        <v>0</v>
      </c>
      <c r="I1483" s="50">
        <f t="shared" si="1106"/>
        <v>2939280</v>
      </c>
      <c r="J1483" s="50">
        <f t="shared" ref="J1483:AB1485" si="1107">SUM(J1484)</f>
        <v>0</v>
      </c>
      <c r="K1483" s="50">
        <f t="shared" si="1107"/>
        <v>0</v>
      </c>
      <c r="L1483" s="50">
        <f t="shared" si="1107"/>
        <v>2939280</v>
      </c>
      <c r="M1483" s="50">
        <f t="shared" si="1107"/>
        <v>0</v>
      </c>
      <c r="N1483" s="50">
        <f t="shared" si="1107"/>
        <v>2939280</v>
      </c>
      <c r="O1483" s="51">
        <f t="shared" si="1107"/>
        <v>0</v>
      </c>
      <c r="P1483" s="51">
        <f t="shared" si="1107"/>
        <v>0</v>
      </c>
      <c r="Q1483" s="51">
        <f t="shared" si="1107"/>
        <v>0</v>
      </c>
      <c r="R1483" s="51">
        <f t="shared" si="1107"/>
        <v>0</v>
      </c>
      <c r="S1483" s="51">
        <f t="shared" si="1107"/>
        <v>0</v>
      </c>
      <c r="T1483" s="51">
        <f t="shared" si="1107"/>
        <v>0</v>
      </c>
      <c r="U1483" s="51">
        <f t="shared" si="1107"/>
        <v>0</v>
      </c>
      <c r="V1483" s="51">
        <f t="shared" si="1107"/>
        <v>0</v>
      </c>
      <c r="W1483" s="51">
        <f t="shared" si="1107"/>
        <v>0</v>
      </c>
      <c r="X1483" s="51">
        <f t="shared" si="1107"/>
        <v>0</v>
      </c>
      <c r="Y1483" s="51">
        <f t="shared" si="1107"/>
        <v>0</v>
      </c>
      <c r="Z1483" s="51">
        <f t="shared" si="1107"/>
        <v>0</v>
      </c>
      <c r="AA1483" s="51">
        <f t="shared" si="1107"/>
        <v>0</v>
      </c>
      <c r="AB1483" s="51">
        <f t="shared" si="1107"/>
        <v>0</v>
      </c>
    </row>
    <row r="1484" spans="1:28" ht="63" outlineLevel="3">
      <c r="A1484" s="2" t="s">
        <v>225</v>
      </c>
      <c r="B1484" s="23" t="s">
        <v>371</v>
      </c>
      <c r="C1484" s="60" t="s">
        <v>1006</v>
      </c>
      <c r="D1484" s="23" t="s">
        <v>226</v>
      </c>
      <c r="E1484" s="23" t="s">
        <v>2</v>
      </c>
      <c r="F1484" s="23"/>
      <c r="G1484" s="24">
        <f t="shared" si="1106"/>
        <v>2939280</v>
      </c>
      <c r="H1484" s="24">
        <f t="shared" si="1106"/>
        <v>0</v>
      </c>
      <c r="I1484" s="35">
        <f t="shared" si="1106"/>
        <v>2939280</v>
      </c>
      <c r="J1484" s="35">
        <f t="shared" si="1107"/>
        <v>0</v>
      </c>
      <c r="K1484" s="35">
        <f t="shared" si="1107"/>
        <v>0</v>
      </c>
      <c r="L1484" s="35">
        <f t="shared" si="1107"/>
        <v>2939280</v>
      </c>
      <c r="M1484" s="35">
        <f t="shared" si="1107"/>
        <v>0</v>
      </c>
      <c r="N1484" s="35">
        <f t="shared" si="1107"/>
        <v>2939280</v>
      </c>
      <c r="O1484" s="28">
        <f t="shared" si="1107"/>
        <v>0</v>
      </c>
      <c r="P1484" s="28">
        <f t="shared" si="1107"/>
        <v>0</v>
      </c>
      <c r="Q1484" s="28">
        <f t="shared" si="1107"/>
        <v>0</v>
      </c>
      <c r="R1484" s="28">
        <f t="shared" si="1107"/>
        <v>0</v>
      </c>
      <c r="S1484" s="28">
        <f t="shared" si="1107"/>
        <v>0</v>
      </c>
      <c r="T1484" s="28">
        <f t="shared" si="1107"/>
        <v>0</v>
      </c>
      <c r="U1484" s="28">
        <f t="shared" si="1107"/>
        <v>0</v>
      </c>
      <c r="V1484" s="28">
        <f t="shared" si="1107"/>
        <v>0</v>
      </c>
      <c r="W1484" s="28">
        <f t="shared" si="1107"/>
        <v>0</v>
      </c>
      <c r="X1484" s="28">
        <f t="shared" si="1107"/>
        <v>0</v>
      </c>
      <c r="Y1484" s="28">
        <f t="shared" si="1107"/>
        <v>0</v>
      </c>
      <c r="Z1484" s="28">
        <f t="shared" si="1107"/>
        <v>0</v>
      </c>
      <c r="AA1484" s="28">
        <f t="shared" si="1107"/>
        <v>0</v>
      </c>
      <c r="AB1484" s="28">
        <f t="shared" si="1107"/>
        <v>0</v>
      </c>
    </row>
    <row r="1485" spans="1:28" ht="31.5" outlineLevel="4">
      <c r="A1485" s="2" t="s">
        <v>227</v>
      </c>
      <c r="B1485" s="23" t="s">
        <v>371</v>
      </c>
      <c r="C1485" s="60" t="s">
        <v>1006</v>
      </c>
      <c r="D1485" s="23" t="s">
        <v>228</v>
      </c>
      <c r="E1485" s="23" t="s">
        <v>2</v>
      </c>
      <c r="F1485" s="23"/>
      <c r="G1485" s="24">
        <f t="shared" si="1106"/>
        <v>2939280</v>
      </c>
      <c r="H1485" s="24">
        <f t="shared" si="1106"/>
        <v>0</v>
      </c>
      <c r="I1485" s="35">
        <f t="shared" si="1106"/>
        <v>2939280</v>
      </c>
      <c r="J1485" s="35">
        <f t="shared" si="1107"/>
        <v>0</v>
      </c>
      <c r="K1485" s="35">
        <f t="shared" si="1107"/>
        <v>0</v>
      </c>
      <c r="L1485" s="35">
        <f t="shared" si="1107"/>
        <v>2939280</v>
      </c>
      <c r="M1485" s="35">
        <f t="shared" si="1107"/>
        <v>0</v>
      </c>
      <c r="N1485" s="35">
        <f t="shared" si="1107"/>
        <v>2939280</v>
      </c>
      <c r="O1485" s="28">
        <f t="shared" si="1107"/>
        <v>0</v>
      </c>
      <c r="P1485" s="28">
        <f t="shared" si="1107"/>
        <v>0</v>
      </c>
      <c r="Q1485" s="28">
        <f t="shared" si="1107"/>
        <v>0</v>
      </c>
      <c r="R1485" s="28">
        <f t="shared" si="1107"/>
        <v>0</v>
      </c>
      <c r="S1485" s="28">
        <f t="shared" si="1107"/>
        <v>0</v>
      </c>
      <c r="T1485" s="28">
        <f t="shared" si="1107"/>
        <v>0</v>
      </c>
      <c r="U1485" s="28">
        <f t="shared" si="1107"/>
        <v>0</v>
      </c>
      <c r="V1485" s="28">
        <f t="shared" si="1107"/>
        <v>0</v>
      </c>
      <c r="W1485" s="28">
        <f t="shared" si="1107"/>
        <v>0</v>
      </c>
      <c r="X1485" s="28">
        <f t="shared" si="1107"/>
        <v>0</v>
      </c>
      <c r="Y1485" s="28">
        <f t="shared" si="1107"/>
        <v>0</v>
      </c>
      <c r="Z1485" s="28">
        <f t="shared" si="1107"/>
        <v>0</v>
      </c>
      <c r="AA1485" s="28">
        <f t="shared" si="1107"/>
        <v>0</v>
      </c>
      <c r="AB1485" s="28">
        <f t="shared" si="1107"/>
        <v>0</v>
      </c>
    </row>
    <row r="1486" spans="1:28" ht="63" outlineLevel="5">
      <c r="A1486" s="2" t="s">
        <v>229</v>
      </c>
      <c r="B1486" s="23" t="s">
        <v>371</v>
      </c>
      <c r="C1486" s="60" t="s">
        <v>1006</v>
      </c>
      <c r="D1486" s="23" t="s">
        <v>228</v>
      </c>
      <c r="E1486" s="23" t="s">
        <v>230</v>
      </c>
      <c r="F1486" s="23"/>
      <c r="G1486" s="24">
        <f>SUM(I1486:K1486)-H1486</f>
        <v>2939280</v>
      </c>
      <c r="H1486" s="24"/>
      <c r="I1486" s="35">
        <v>2939280</v>
      </c>
      <c r="J1486" s="8">
        <f>SUM(Q1486)</f>
        <v>0</v>
      </c>
      <c r="K1486" s="9">
        <f>SUM(S1486+U1486+W1486+Y1486+AA1486)</f>
        <v>0</v>
      </c>
      <c r="L1486" s="28">
        <f>SUM(N1486:P1486)-M1486</f>
        <v>2939280</v>
      </c>
      <c r="M1486" s="37"/>
      <c r="N1486" s="36">
        <v>2939280</v>
      </c>
      <c r="O1486" s="8">
        <f>SUM(R1486)</f>
        <v>0</v>
      </c>
      <c r="P1486" s="9">
        <f>SUM(T1486+V1486+X1486+Z1486+AB1486)</f>
        <v>0</v>
      </c>
      <c r="Q1486" s="9"/>
      <c r="R1486" s="9"/>
      <c r="S1486" s="9"/>
      <c r="T1486" s="9"/>
      <c r="U1486" s="9"/>
      <c r="V1486" s="9"/>
      <c r="W1486" s="9"/>
      <c r="X1486" s="9"/>
      <c r="Y1486" s="9"/>
      <c r="Z1486" s="9"/>
      <c r="AA1486" s="9"/>
      <c r="AB1486" s="9"/>
    </row>
    <row r="1487" spans="1:28" s="7" customFormat="1" ht="17.25" customHeight="1">
      <c r="A1487" s="426" t="s">
        <v>372</v>
      </c>
      <c r="B1487" s="427"/>
      <c r="C1487" s="427"/>
      <c r="D1487" s="427"/>
      <c r="E1487" s="427"/>
      <c r="F1487" s="113"/>
      <c r="G1487" s="114">
        <f t="shared" ref="G1487:AB1487" si="1108">SUM(G8+G284+G327+G462+G739+G1201+G1362+G1456+G267)</f>
        <v>624999206.08999991</v>
      </c>
      <c r="H1487" s="114">
        <f t="shared" si="1108"/>
        <v>14343474.199999999</v>
      </c>
      <c r="I1487" s="114">
        <f t="shared" si="1108"/>
        <v>429170794.67999995</v>
      </c>
      <c r="J1487" s="114">
        <f t="shared" si="1108"/>
        <v>159060340.01000002</v>
      </c>
      <c r="K1487" s="114">
        <f t="shared" si="1108"/>
        <v>51111545.600000009</v>
      </c>
      <c r="L1487" s="114">
        <f t="shared" si="1108"/>
        <v>588926898.58999991</v>
      </c>
      <c r="M1487" s="114">
        <f t="shared" si="1108"/>
        <v>14288886.039999999</v>
      </c>
      <c r="N1487" s="125">
        <f t="shared" si="1108"/>
        <v>404909931.95999998</v>
      </c>
      <c r="O1487" s="125">
        <f t="shared" si="1108"/>
        <v>149784023.38999999</v>
      </c>
      <c r="P1487" s="125">
        <f t="shared" si="1108"/>
        <v>48521829.280000001</v>
      </c>
      <c r="Q1487" s="125">
        <f t="shared" si="1108"/>
        <v>159060340.01000002</v>
      </c>
      <c r="R1487" s="125">
        <f t="shared" si="1108"/>
        <v>149784023.38999999</v>
      </c>
      <c r="S1487" s="125">
        <f t="shared" si="1108"/>
        <v>10322238.719999999</v>
      </c>
      <c r="T1487" s="125">
        <f t="shared" si="1108"/>
        <v>10286608.189999998</v>
      </c>
      <c r="U1487" s="125">
        <f t="shared" si="1108"/>
        <v>9079900.5299999993</v>
      </c>
      <c r="V1487" s="125">
        <f t="shared" si="1108"/>
        <v>8582681.9500000011</v>
      </c>
      <c r="W1487" s="125">
        <f t="shared" si="1108"/>
        <v>15855453.989999998</v>
      </c>
      <c r="X1487" s="125">
        <f t="shared" si="1108"/>
        <v>15321392.440000001</v>
      </c>
      <c r="Y1487" s="125">
        <f t="shared" si="1108"/>
        <v>9818405.870000001</v>
      </c>
      <c r="Z1487" s="125">
        <f t="shared" si="1108"/>
        <v>9580107.8499999996</v>
      </c>
      <c r="AA1487" s="125">
        <f t="shared" si="1108"/>
        <v>6035546.4900000002</v>
      </c>
      <c r="AB1487" s="125">
        <f t="shared" si="1108"/>
        <v>4751038.8499999996</v>
      </c>
    </row>
    <row r="1488" spans="1:28" ht="12.75" customHeight="1">
      <c r="A1488" s="115"/>
      <c r="B1488" s="116"/>
      <c r="C1488" s="116"/>
      <c r="D1488" s="116"/>
      <c r="E1488" s="116"/>
      <c r="F1488" s="116"/>
      <c r="G1488" s="116"/>
      <c r="H1488" s="116"/>
      <c r="I1488" s="116"/>
      <c r="J1488" s="117"/>
    </row>
  </sheetData>
  <mergeCells count="16">
    <mergeCell ref="A1487:E1487"/>
    <mergeCell ref="A6:A7"/>
    <mergeCell ref="B6:F6"/>
    <mergeCell ref="G6:G7"/>
    <mergeCell ref="AA6:AB6"/>
    <mergeCell ref="Q6:R6"/>
    <mergeCell ref="S6:T6"/>
    <mergeCell ref="U6:V6"/>
    <mergeCell ref="W6:X6"/>
    <mergeCell ref="Y6:Z6"/>
    <mergeCell ref="A1:P1"/>
    <mergeCell ref="H6:H7"/>
    <mergeCell ref="I6:K6"/>
    <mergeCell ref="L6:L7"/>
    <mergeCell ref="M6:M7"/>
    <mergeCell ref="N6:P6"/>
  </mergeCells>
  <pageMargins left="0.59055118110236227" right="0.19685039370078741" top="0.59055118110236227" bottom="0.19685039370078741" header="0" footer="0"/>
  <pageSetup paperSize="9" scale="60" fitToHeight="200" orientation="landscape" r:id="rId1"/>
</worksheet>
</file>

<file path=xl/worksheets/sheet2.xml><?xml version="1.0" encoding="utf-8"?>
<worksheet xmlns="http://schemas.openxmlformats.org/spreadsheetml/2006/main" xmlns:r="http://schemas.openxmlformats.org/officeDocument/2006/relationships">
  <dimension ref="A1:M224"/>
  <sheetViews>
    <sheetView showGridLines="0" zoomScale="98" zoomScaleNormal="98" zoomScaleSheetLayoutView="100" workbookViewId="0">
      <pane xSplit="2" ySplit="5" topLeftCell="C6" activePane="bottomRight" state="frozen"/>
      <selection pane="topRight" activeCell="C1" sqref="C1"/>
      <selection pane="bottomLeft" activeCell="A177" sqref="A177"/>
      <selection pane="bottomRight" activeCell="C46" sqref="C46"/>
    </sheetView>
  </sheetViews>
  <sheetFormatPr defaultRowHeight="15.75" outlineLevelRow="5"/>
  <cols>
    <col min="1" max="1" width="40" style="373" customWidth="1"/>
    <col min="2" max="3" width="14.140625" style="372" customWidth="1"/>
    <col min="4" max="4" width="14.85546875" style="372" customWidth="1"/>
    <col min="5" max="6" width="12.140625" style="372" customWidth="1"/>
    <col min="7" max="7" width="13" style="372" customWidth="1"/>
    <col min="8" max="9" width="15.28515625" style="372" customWidth="1"/>
    <col min="10" max="10" width="11.7109375" style="372" customWidth="1"/>
    <col min="11" max="11" width="12.85546875" style="372" customWidth="1"/>
    <col min="12" max="12" width="13.5703125" style="372" customWidth="1"/>
    <col min="13" max="13" width="8" style="371" customWidth="1"/>
    <col min="14" max="16384" width="9.140625" style="128"/>
  </cols>
  <sheetData>
    <row r="1" spans="1:13" s="411" customFormat="1" ht="15.6" customHeight="1">
      <c r="A1" s="435" t="s">
        <v>1205</v>
      </c>
      <c r="B1" s="435"/>
      <c r="C1" s="435"/>
      <c r="D1" s="435"/>
      <c r="E1" s="435"/>
      <c r="F1" s="435"/>
      <c r="G1" s="435"/>
      <c r="H1" s="435"/>
      <c r="I1" s="435"/>
      <c r="J1" s="435"/>
      <c r="K1" s="435"/>
      <c r="L1" s="435"/>
      <c r="M1" s="435"/>
    </row>
    <row r="2" spans="1:13" s="411" customFormat="1" ht="15.6" customHeight="1">
      <c r="A2" s="436" t="s">
        <v>1204</v>
      </c>
      <c r="B2" s="436"/>
      <c r="C2" s="436"/>
      <c r="D2" s="436"/>
      <c r="E2" s="436"/>
      <c r="F2" s="436"/>
      <c r="G2" s="436"/>
      <c r="H2" s="436"/>
      <c r="I2" s="436"/>
      <c r="J2" s="436"/>
      <c r="K2" s="436"/>
      <c r="L2" s="436"/>
      <c r="M2" s="436"/>
    </row>
    <row r="3" spans="1:13" s="411" customFormat="1">
      <c r="A3" s="412"/>
      <c r="B3" s="413"/>
      <c r="C3" s="413"/>
      <c r="D3" s="413"/>
      <c r="E3" s="413"/>
      <c r="F3" s="413"/>
      <c r="G3" s="413"/>
      <c r="H3" s="413"/>
      <c r="I3" s="413"/>
      <c r="J3" s="413"/>
      <c r="K3" s="413"/>
      <c r="L3" s="413"/>
      <c r="M3" s="412"/>
    </row>
    <row r="4" spans="1:13" s="410" customFormat="1" ht="15.75" customHeight="1">
      <c r="A4" s="437" t="s">
        <v>373</v>
      </c>
      <c r="B4" s="437" t="s">
        <v>377</v>
      </c>
      <c r="C4" s="431" t="s">
        <v>562</v>
      </c>
      <c r="D4" s="430" t="s">
        <v>381</v>
      </c>
      <c r="E4" s="430"/>
      <c r="F4" s="430"/>
      <c r="G4" s="430"/>
      <c r="H4" s="431" t="s">
        <v>563</v>
      </c>
      <c r="I4" s="430" t="s">
        <v>381</v>
      </c>
      <c r="J4" s="430"/>
      <c r="K4" s="430"/>
      <c r="L4" s="430"/>
      <c r="M4" s="430" t="s">
        <v>564</v>
      </c>
    </row>
    <row r="5" spans="1:13" s="410" customFormat="1" ht="63.75" customHeight="1">
      <c r="A5" s="437"/>
      <c r="B5" s="437"/>
      <c r="C5" s="431"/>
      <c r="D5" s="304" t="s">
        <v>565</v>
      </c>
      <c r="E5" s="304" t="s">
        <v>566</v>
      </c>
      <c r="F5" s="304" t="s">
        <v>567</v>
      </c>
      <c r="G5" s="304" t="s">
        <v>1203</v>
      </c>
      <c r="H5" s="431"/>
      <c r="I5" s="304" t="s">
        <v>565</v>
      </c>
      <c r="J5" s="304" t="s">
        <v>566</v>
      </c>
      <c r="K5" s="304" t="s">
        <v>567</v>
      </c>
      <c r="L5" s="304" t="s">
        <v>1203</v>
      </c>
      <c r="M5" s="430"/>
    </row>
    <row r="6" spans="1:13" s="147" customFormat="1" ht="145.5" customHeight="1" outlineLevel="1">
      <c r="A6" s="383" t="s">
        <v>1202</v>
      </c>
      <c r="B6" s="382" t="s">
        <v>568</v>
      </c>
      <c r="C6" s="409">
        <f t="shared" ref="C6:L6" si="0">SUM(C7+C12)</f>
        <v>255124941.58000001</v>
      </c>
      <c r="D6" s="409">
        <f t="shared" si="0"/>
        <v>14164353.09</v>
      </c>
      <c r="E6" s="409">
        <f t="shared" si="0"/>
        <v>150927732.16</v>
      </c>
      <c r="F6" s="409">
        <f t="shared" si="0"/>
        <v>90032856.329999983</v>
      </c>
      <c r="G6" s="409">
        <f t="shared" si="0"/>
        <v>0</v>
      </c>
      <c r="H6" s="409">
        <f t="shared" si="0"/>
        <v>251388818.35999998</v>
      </c>
      <c r="I6" s="409">
        <f t="shared" si="0"/>
        <v>13838685.529999999</v>
      </c>
      <c r="J6" s="409">
        <f t="shared" si="0"/>
        <v>149042601.40000004</v>
      </c>
      <c r="K6" s="409">
        <f t="shared" si="0"/>
        <v>88507531.429999992</v>
      </c>
      <c r="L6" s="409">
        <f t="shared" si="0"/>
        <v>0</v>
      </c>
      <c r="M6" s="374">
        <f t="shared" ref="M6:M37" si="1">SUM(H6/C6)*100</f>
        <v>98.535571160991921</v>
      </c>
    </row>
    <row r="7" spans="1:13" s="147" customFormat="1" ht="78.75" outlineLevel="2">
      <c r="A7" s="383" t="s">
        <v>1201</v>
      </c>
      <c r="B7" s="382" t="s">
        <v>569</v>
      </c>
      <c r="C7" s="409">
        <f t="shared" ref="C7:L7" si="2">SUM(C8)</f>
        <v>10682742.15</v>
      </c>
      <c r="D7" s="409">
        <f t="shared" si="2"/>
        <v>10445724.84</v>
      </c>
      <c r="E7" s="409">
        <f t="shared" si="2"/>
        <v>237017.31</v>
      </c>
      <c r="F7" s="409">
        <f t="shared" si="2"/>
        <v>0</v>
      </c>
      <c r="G7" s="409">
        <f t="shared" si="2"/>
        <v>0</v>
      </c>
      <c r="H7" s="409">
        <f t="shared" si="2"/>
        <v>10634275.02</v>
      </c>
      <c r="I7" s="409">
        <f t="shared" si="2"/>
        <v>10400645.77</v>
      </c>
      <c r="J7" s="409">
        <f t="shared" si="2"/>
        <v>233629.25</v>
      </c>
      <c r="K7" s="409">
        <f t="shared" si="2"/>
        <v>0</v>
      </c>
      <c r="L7" s="409">
        <f t="shared" si="2"/>
        <v>0</v>
      </c>
      <c r="M7" s="374">
        <f t="shared" si="1"/>
        <v>99.546304410239827</v>
      </c>
    </row>
    <row r="8" spans="1:13" s="147" customFormat="1" ht="31.5" outlineLevel="4">
      <c r="A8" s="383" t="s">
        <v>1200</v>
      </c>
      <c r="B8" s="382" t="s">
        <v>1199</v>
      </c>
      <c r="C8" s="409">
        <f>SUM(D8:G8)</f>
        <v>10682742.15</v>
      </c>
      <c r="D8" s="409">
        <f>SUM(D9:D11)</f>
        <v>10445724.84</v>
      </c>
      <c r="E8" s="409">
        <f>SUM(E9:E11)</f>
        <v>237017.31</v>
      </c>
      <c r="F8" s="409">
        <f>SUM(F9:F11)</f>
        <v>0</v>
      </c>
      <c r="G8" s="409">
        <f>SUM(G9:G11)</f>
        <v>0</v>
      </c>
      <c r="H8" s="409">
        <f>SUM(I8:L8)</f>
        <v>10634275.02</v>
      </c>
      <c r="I8" s="409">
        <f>SUM(I9:I11)</f>
        <v>10400645.77</v>
      </c>
      <c r="J8" s="409">
        <f>SUM(J9:J11)</f>
        <v>233629.25</v>
      </c>
      <c r="K8" s="409">
        <f>SUM(K9:K11)</f>
        <v>0</v>
      </c>
      <c r="L8" s="409">
        <f>SUM(L9:L11)</f>
        <v>0</v>
      </c>
      <c r="M8" s="374">
        <f t="shared" si="1"/>
        <v>99.546304410239827</v>
      </c>
    </row>
    <row r="9" spans="1:13" s="147" customFormat="1" ht="128.65" customHeight="1" outlineLevel="4">
      <c r="A9" s="380" t="s">
        <v>1198</v>
      </c>
      <c r="B9" s="379" t="s">
        <v>977</v>
      </c>
      <c r="C9" s="407">
        <f>SUM(D9:G9)</f>
        <v>390600</v>
      </c>
      <c r="D9" s="407">
        <v>390600</v>
      </c>
      <c r="E9" s="409"/>
      <c r="F9" s="409"/>
      <c r="G9" s="409"/>
      <c r="H9" s="407">
        <f>SUM(I9:L9)</f>
        <v>383946.77</v>
      </c>
      <c r="I9" s="407">
        <v>383946.77</v>
      </c>
      <c r="J9" s="409"/>
      <c r="K9" s="409"/>
      <c r="L9" s="409"/>
      <c r="M9" s="377">
        <f t="shared" si="1"/>
        <v>98.296664106502817</v>
      </c>
    </row>
    <row r="10" spans="1:13" s="147" customFormat="1" ht="94.5" outlineLevel="4">
      <c r="A10" s="380" t="s">
        <v>1197</v>
      </c>
      <c r="B10" s="379" t="s">
        <v>981</v>
      </c>
      <c r="C10" s="407">
        <f>SUM(D10:G10)</f>
        <v>1282302.1499999999</v>
      </c>
      <c r="D10" s="407">
        <v>1045284.84</v>
      </c>
      <c r="E10" s="407">
        <v>237017.31</v>
      </c>
      <c r="F10" s="407"/>
      <c r="G10" s="407"/>
      <c r="H10" s="407">
        <f>SUM(I10:L10)</f>
        <v>1263971.33</v>
      </c>
      <c r="I10" s="407">
        <v>1030342.08</v>
      </c>
      <c r="J10" s="407">
        <v>233629.25</v>
      </c>
      <c r="K10" s="407"/>
      <c r="L10" s="407"/>
      <c r="M10" s="377">
        <f t="shared" si="1"/>
        <v>98.57047576501374</v>
      </c>
    </row>
    <row r="11" spans="1:13" ht="153.94999999999999" customHeight="1" outlineLevel="5">
      <c r="A11" s="380" t="s">
        <v>1196</v>
      </c>
      <c r="B11" s="379" t="s">
        <v>982</v>
      </c>
      <c r="C11" s="407">
        <f>SUM(D11:G11)</f>
        <v>9009840</v>
      </c>
      <c r="D11" s="407">
        <v>9009840</v>
      </c>
      <c r="E11" s="407"/>
      <c r="F11" s="407"/>
      <c r="G11" s="407"/>
      <c r="H11" s="407">
        <f>SUM(I11:L11)</f>
        <v>8986356.9199999999</v>
      </c>
      <c r="I11" s="407">
        <v>8986356.9199999999</v>
      </c>
      <c r="J11" s="407"/>
      <c r="K11" s="407"/>
      <c r="L11" s="407"/>
      <c r="M11" s="377">
        <f t="shared" si="1"/>
        <v>99.73936185326265</v>
      </c>
    </row>
    <row r="12" spans="1:13" s="147" customFormat="1" outlineLevel="2">
      <c r="A12" s="383" t="s">
        <v>1195</v>
      </c>
      <c r="B12" s="382" t="s">
        <v>570</v>
      </c>
      <c r="C12" s="409">
        <f t="shared" ref="C12:L12" si="3">SUM(C13+C24+C39+C44+C48+C51+C57+C55+C59)</f>
        <v>244442199.43000001</v>
      </c>
      <c r="D12" s="409">
        <f t="shared" si="3"/>
        <v>3718628.25</v>
      </c>
      <c r="E12" s="409">
        <f t="shared" si="3"/>
        <v>150690714.84999999</v>
      </c>
      <c r="F12" s="409">
        <f t="shared" si="3"/>
        <v>90032856.329999983</v>
      </c>
      <c r="G12" s="409">
        <f t="shared" si="3"/>
        <v>0</v>
      </c>
      <c r="H12" s="409">
        <f t="shared" si="3"/>
        <v>240754543.33999997</v>
      </c>
      <c r="I12" s="409">
        <f t="shared" si="3"/>
        <v>3438039.76</v>
      </c>
      <c r="J12" s="409">
        <f t="shared" si="3"/>
        <v>148808972.15000004</v>
      </c>
      <c r="K12" s="409">
        <f t="shared" si="3"/>
        <v>88507531.429999992</v>
      </c>
      <c r="L12" s="409">
        <f t="shared" si="3"/>
        <v>0</v>
      </c>
      <c r="M12" s="374">
        <f t="shared" si="1"/>
        <v>98.491399562514545</v>
      </c>
    </row>
    <row r="13" spans="1:13" s="147" customFormat="1" ht="31.5" outlineLevel="4">
      <c r="A13" s="383" t="s">
        <v>1194</v>
      </c>
      <c r="B13" s="382" t="s">
        <v>571</v>
      </c>
      <c r="C13" s="409">
        <f t="shared" ref="C13:L13" si="4">SUM(C14:C23)</f>
        <v>76274972.430000007</v>
      </c>
      <c r="D13" s="409">
        <f t="shared" si="4"/>
        <v>0</v>
      </c>
      <c r="E13" s="409">
        <f t="shared" si="4"/>
        <v>45664839.769999996</v>
      </c>
      <c r="F13" s="409">
        <f t="shared" si="4"/>
        <v>30610132.66</v>
      </c>
      <c r="G13" s="409">
        <f t="shared" si="4"/>
        <v>0</v>
      </c>
      <c r="H13" s="409">
        <f t="shared" si="4"/>
        <v>74377740.390000015</v>
      </c>
      <c r="I13" s="409">
        <f t="shared" si="4"/>
        <v>0</v>
      </c>
      <c r="J13" s="409">
        <f t="shared" si="4"/>
        <v>45038364.57</v>
      </c>
      <c r="K13" s="409">
        <f t="shared" si="4"/>
        <v>29339375.82</v>
      </c>
      <c r="L13" s="409">
        <f t="shared" si="4"/>
        <v>0</v>
      </c>
      <c r="M13" s="374">
        <f t="shared" si="1"/>
        <v>97.512641460813185</v>
      </c>
    </row>
    <row r="14" spans="1:13" ht="47.25" outlineLevel="5">
      <c r="A14" s="380" t="s">
        <v>1193</v>
      </c>
      <c r="B14" s="379" t="s">
        <v>192</v>
      </c>
      <c r="C14" s="407">
        <f t="shared" ref="C14:C23" si="5">SUM(D14:G14)</f>
        <v>29844137.43</v>
      </c>
      <c r="D14" s="407"/>
      <c r="E14" s="407"/>
      <c r="F14" s="407">
        <v>29844137.43</v>
      </c>
      <c r="G14" s="407"/>
      <c r="H14" s="407">
        <f t="shared" ref="H14:H23" si="6">SUM(I14:L14)</f>
        <v>28574912.48</v>
      </c>
      <c r="I14" s="407"/>
      <c r="J14" s="407"/>
      <c r="K14" s="407">
        <v>28574912.48</v>
      </c>
      <c r="L14" s="407"/>
      <c r="M14" s="377">
        <f t="shared" si="1"/>
        <v>95.74715485419209</v>
      </c>
    </row>
    <row r="15" spans="1:13" ht="63" outlineLevel="5">
      <c r="A15" s="380" t="s">
        <v>1172</v>
      </c>
      <c r="B15" s="379" t="s">
        <v>273</v>
      </c>
      <c r="C15" s="407">
        <f t="shared" si="5"/>
        <v>29920</v>
      </c>
      <c r="D15" s="407"/>
      <c r="E15" s="407"/>
      <c r="F15" s="407">
        <v>29920</v>
      </c>
      <c r="G15" s="407"/>
      <c r="H15" s="407">
        <f t="shared" si="6"/>
        <v>29920</v>
      </c>
      <c r="I15" s="407"/>
      <c r="J15" s="407"/>
      <c r="K15" s="407">
        <v>29920</v>
      </c>
      <c r="L15" s="407"/>
      <c r="M15" s="377">
        <f t="shared" si="1"/>
        <v>100</v>
      </c>
    </row>
    <row r="16" spans="1:13" ht="192.2" customHeight="1" outlineLevel="5">
      <c r="A16" s="380" t="s">
        <v>1192</v>
      </c>
      <c r="B16" s="379" t="s">
        <v>200</v>
      </c>
      <c r="C16" s="407">
        <f t="shared" si="5"/>
        <v>269505</v>
      </c>
      <c r="D16" s="407"/>
      <c r="E16" s="407">
        <v>269505</v>
      </c>
      <c r="F16" s="407"/>
      <c r="G16" s="407"/>
      <c r="H16" s="407">
        <f t="shared" si="6"/>
        <v>212418.67</v>
      </c>
      <c r="I16" s="407"/>
      <c r="J16" s="407">
        <v>212418.67</v>
      </c>
      <c r="K16" s="407"/>
      <c r="L16" s="407"/>
      <c r="M16" s="377">
        <f t="shared" si="1"/>
        <v>78.818081297193004</v>
      </c>
    </row>
    <row r="17" spans="1:13" ht="139.9" customHeight="1" outlineLevel="5">
      <c r="A17" s="397" t="s">
        <v>1191</v>
      </c>
      <c r="B17" s="408" t="s">
        <v>348</v>
      </c>
      <c r="C17" s="407">
        <f t="shared" si="5"/>
        <v>348410.38</v>
      </c>
      <c r="D17" s="407"/>
      <c r="E17" s="407">
        <v>348410.38</v>
      </c>
      <c r="F17" s="407"/>
      <c r="G17" s="407"/>
      <c r="H17" s="407">
        <f t="shared" si="6"/>
        <v>129857.22</v>
      </c>
      <c r="I17" s="407"/>
      <c r="J17" s="407">
        <v>129857.22</v>
      </c>
      <c r="K17" s="407"/>
      <c r="L17" s="407"/>
      <c r="M17" s="377">
        <f t="shared" si="1"/>
        <v>37.271340767746359</v>
      </c>
    </row>
    <row r="18" spans="1:13" ht="189.75" customHeight="1" outlineLevel="5">
      <c r="A18" s="380" t="s">
        <v>1190</v>
      </c>
      <c r="B18" s="379" t="s">
        <v>202</v>
      </c>
      <c r="C18" s="378">
        <f t="shared" si="5"/>
        <v>30620700</v>
      </c>
      <c r="D18" s="378"/>
      <c r="E18" s="378">
        <v>30620700</v>
      </c>
      <c r="F18" s="378"/>
      <c r="G18" s="378"/>
      <c r="H18" s="378">
        <f t="shared" si="6"/>
        <v>30620700</v>
      </c>
      <c r="I18" s="378"/>
      <c r="J18" s="378">
        <v>30620700</v>
      </c>
      <c r="K18" s="378"/>
      <c r="L18" s="378"/>
      <c r="M18" s="377">
        <f t="shared" si="1"/>
        <v>100</v>
      </c>
    </row>
    <row r="19" spans="1:13" ht="409.5" outlineLevel="5">
      <c r="A19" s="380" t="s">
        <v>1189</v>
      </c>
      <c r="B19" s="379" t="s">
        <v>350</v>
      </c>
      <c r="C19" s="407">
        <f t="shared" si="5"/>
        <v>80674.36</v>
      </c>
      <c r="D19" s="407"/>
      <c r="E19" s="407">
        <v>80674.36</v>
      </c>
      <c r="F19" s="407"/>
      <c r="G19" s="407"/>
      <c r="H19" s="407">
        <f t="shared" si="6"/>
        <v>53104.54</v>
      </c>
      <c r="I19" s="407"/>
      <c r="J19" s="407">
        <v>53104.54</v>
      </c>
      <c r="K19" s="407"/>
      <c r="L19" s="407"/>
      <c r="M19" s="377">
        <f t="shared" si="1"/>
        <v>65.825796448834552</v>
      </c>
    </row>
    <row r="20" spans="1:13" ht="141.75" outlineLevel="5">
      <c r="A20" s="380" t="s">
        <v>1181</v>
      </c>
      <c r="B20" s="386" t="s">
        <v>204</v>
      </c>
      <c r="C20" s="407">
        <f t="shared" si="5"/>
        <v>1770550.03</v>
      </c>
      <c r="D20" s="407"/>
      <c r="E20" s="407">
        <v>1770550.03</v>
      </c>
      <c r="F20" s="407"/>
      <c r="G20" s="407"/>
      <c r="H20" s="407">
        <f t="shared" si="6"/>
        <v>1598941.24</v>
      </c>
      <c r="I20" s="407"/>
      <c r="J20" s="407">
        <v>1598941.24</v>
      </c>
      <c r="K20" s="407"/>
      <c r="L20" s="407"/>
      <c r="M20" s="377">
        <f t="shared" si="1"/>
        <v>90.307600062563608</v>
      </c>
    </row>
    <row r="21" spans="1:13" ht="157.69999999999999" customHeight="1" outlineLevel="5">
      <c r="A21" s="380" t="s">
        <v>1058</v>
      </c>
      <c r="B21" s="386" t="s">
        <v>356</v>
      </c>
      <c r="C21" s="407">
        <f t="shared" si="5"/>
        <v>400000</v>
      </c>
      <c r="D21" s="407"/>
      <c r="E21" s="407">
        <v>400000</v>
      </c>
      <c r="F21" s="407"/>
      <c r="G21" s="407"/>
      <c r="H21" s="407">
        <f t="shared" si="6"/>
        <v>400000</v>
      </c>
      <c r="I21" s="407"/>
      <c r="J21" s="407">
        <v>400000</v>
      </c>
      <c r="K21" s="407"/>
      <c r="L21" s="407"/>
      <c r="M21" s="377">
        <f t="shared" si="1"/>
        <v>100</v>
      </c>
    </row>
    <row r="22" spans="1:13" ht="47.25" customHeight="1" outlineLevel="5">
      <c r="A22" s="380" t="s">
        <v>1176</v>
      </c>
      <c r="B22" s="379" t="s">
        <v>206</v>
      </c>
      <c r="C22" s="378">
        <f t="shared" si="5"/>
        <v>303030.31</v>
      </c>
      <c r="D22" s="378"/>
      <c r="E22" s="378">
        <v>300000</v>
      </c>
      <c r="F22" s="378">
        <v>3030.31</v>
      </c>
      <c r="G22" s="378"/>
      <c r="H22" s="378">
        <f t="shared" si="6"/>
        <v>303030.31</v>
      </c>
      <c r="I22" s="378"/>
      <c r="J22" s="378">
        <v>300000</v>
      </c>
      <c r="K22" s="378">
        <v>3030.31</v>
      </c>
      <c r="L22" s="378"/>
      <c r="M22" s="377">
        <f t="shared" si="1"/>
        <v>100</v>
      </c>
    </row>
    <row r="23" spans="1:13" ht="113.85" customHeight="1" outlineLevel="5">
      <c r="A23" s="380" t="s">
        <v>1188</v>
      </c>
      <c r="B23" s="379" t="s">
        <v>209</v>
      </c>
      <c r="C23" s="378">
        <f t="shared" si="5"/>
        <v>12608044.92</v>
      </c>
      <c r="D23" s="378"/>
      <c r="E23" s="378">
        <v>11875000</v>
      </c>
      <c r="F23" s="378">
        <v>733044.92</v>
      </c>
      <c r="G23" s="378"/>
      <c r="H23" s="378">
        <f t="shared" si="6"/>
        <v>12454855.93</v>
      </c>
      <c r="I23" s="378"/>
      <c r="J23" s="378">
        <v>11723342.9</v>
      </c>
      <c r="K23" s="378">
        <v>731513.03</v>
      </c>
      <c r="L23" s="378"/>
      <c r="M23" s="377">
        <f t="shared" si="1"/>
        <v>98.784990131523102</v>
      </c>
    </row>
    <row r="24" spans="1:13" s="147" customFormat="1" ht="31.5" outlineLevel="4">
      <c r="A24" s="383" t="s">
        <v>1187</v>
      </c>
      <c r="B24" s="382" t="s">
        <v>572</v>
      </c>
      <c r="C24" s="381">
        <f t="shared" ref="C24:L24" si="7">SUM(C25:C38)</f>
        <v>153272894.87</v>
      </c>
      <c r="D24" s="381">
        <f t="shared" si="7"/>
        <v>3718628.25</v>
      </c>
      <c r="E24" s="381">
        <f t="shared" si="7"/>
        <v>104543645.08</v>
      </c>
      <c r="F24" s="381">
        <f t="shared" si="7"/>
        <v>45010621.539999992</v>
      </c>
      <c r="G24" s="381">
        <f t="shared" si="7"/>
        <v>0</v>
      </c>
      <c r="H24" s="381">
        <f t="shared" si="7"/>
        <v>151501048.61999997</v>
      </c>
      <c r="I24" s="381">
        <f t="shared" si="7"/>
        <v>3438039.76</v>
      </c>
      <c r="J24" s="381">
        <f t="shared" si="7"/>
        <v>103288377.58000003</v>
      </c>
      <c r="K24" s="381">
        <f t="shared" si="7"/>
        <v>44774631.279999994</v>
      </c>
      <c r="L24" s="381">
        <f t="shared" si="7"/>
        <v>0</v>
      </c>
      <c r="M24" s="374">
        <f t="shared" si="1"/>
        <v>98.84399244138838</v>
      </c>
    </row>
    <row r="25" spans="1:13" ht="47.25" outlineLevel="5">
      <c r="A25" s="380" t="s">
        <v>1186</v>
      </c>
      <c r="B25" s="379" t="s">
        <v>232</v>
      </c>
      <c r="C25" s="378">
        <f t="shared" ref="C25:C38" si="8">SUM(D25:G25)</f>
        <v>42982977.939999998</v>
      </c>
      <c r="D25" s="378"/>
      <c r="E25" s="378"/>
      <c r="F25" s="378">
        <v>42982977.939999998</v>
      </c>
      <c r="G25" s="378"/>
      <c r="H25" s="378">
        <f t="shared" ref="H25:H38" si="9">SUM(I25:L25)</f>
        <v>42814493.420000002</v>
      </c>
      <c r="I25" s="378"/>
      <c r="J25" s="378"/>
      <c r="K25" s="378">
        <v>42814493.420000002</v>
      </c>
      <c r="L25" s="378"/>
      <c r="M25" s="377">
        <f t="shared" si="1"/>
        <v>99.608020365096195</v>
      </c>
    </row>
    <row r="26" spans="1:13" ht="60.95" customHeight="1" outlineLevel="5">
      <c r="A26" s="380" t="s">
        <v>1172</v>
      </c>
      <c r="B26" s="386" t="s">
        <v>237</v>
      </c>
      <c r="C26" s="378">
        <f t="shared" si="8"/>
        <v>29290</v>
      </c>
      <c r="D26" s="378"/>
      <c r="E26" s="378"/>
      <c r="F26" s="378">
        <v>29290</v>
      </c>
      <c r="G26" s="378"/>
      <c r="H26" s="378">
        <f t="shared" si="9"/>
        <v>29290</v>
      </c>
      <c r="I26" s="378"/>
      <c r="J26" s="378"/>
      <c r="K26" s="378">
        <v>29290</v>
      </c>
      <c r="L26" s="378"/>
      <c r="M26" s="377">
        <f t="shared" si="1"/>
        <v>100</v>
      </c>
    </row>
    <row r="27" spans="1:13" ht="47.25" outlineLevel="5">
      <c r="A27" s="380" t="s">
        <v>1185</v>
      </c>
      <c r="B27" s="379" t="s">
        <v>239</v>
      </c>
      <c r="C27" s="378">
        <f t="shared" si="8"/>
        <v>640058.61</v>
      </c>
      <c r="D27" s="378"/>
      <c r="E27" s="378"/>
      <c r="F27" s="378">
        <v>640058.61</v>
      </c>
      <c r="G27" s="378"/>
      <c r="H27" s="378">
        <f t="shared" si="9"/>
        <v>579048.61</v>
      </c>
      <c r="I27" s="378"/>
      <c r="J27" s="378"/>
      <c r="K27" s="378">
        <v>579048.61</v>
      </c>
      <c r="L27" s="378"/>
      <c r="M27" s="377">
        <f t="shared" si="1"/>
        <v>90.468060417154604</v>
      </c>
    </row>
    <row r="28" spans="1:13" ht="63" outlineLevel="5">
      <c r="A28" s="380" t="s">
        <v>1184</v>
      </c>
      <c r="B28" s="379" t="s">
        <v>985</v>
      </c>
      <c r="C28" s="378">
        <f t="shared" si="8"/>
        <v>1107579.6200000001</v>
      </c>
      <c r="D28" s="378"/>
      <c r="E28" s="378"/>
      <c r="F28" s="378">
        <v>1107579.6200000001</v>
      </c>
      <c r="G28" s="378"/>
      <c r="H28" s="378">
        <f t="shared" si="9"/>
        <v>1107579.6200000001</v>
      </c>
      <c r="I28" s="378"/>
      <c r="J28" s="378"/>
      <c r="K28" s="378">
        <v>1107579.6200000001</v>
      </c>
      <c r="L28" s="378"/>
      <c r="M28" s="377">
        <f t="shared" si="1"/>
        <v>100</v>
      </c>
    </row>
    <row r="29" spans="1:13" ht="63" outlineLevel="5">
      <c r="A29" s="380" t="s">
        <v>1023</v>
      </c>
      <c r="B29" s="379">
        <v>130202054</v>
      </c>
      <c r="C29" s="378">
        <f t="shared" si="8"/>
        <v>2699.8</v>
      </c>
      <c r="D29" s="378"/>
      <c r="E29" s="378"/>
      <c r="F29" s="378">
        <v>2699.8</v>
      </c>
      <c r="G29" s="378"/>
      <c r="H29" s="378">
        <f t="shared" si="9"/>
        <v>2699.8</v>
      </c>
      <c r="I29" s="378"/>
      <c r="J29" s="378"/>
      <c r="K29" s="378">
        <v>2699.8</v>
      </c>
      <c r="L29" s="378"/>
      <c r="M29" s="377">
        <f t="shared" si="1"/>
        <v>100</v>
      </c>
    </row>
    <row r="30" spans="1:13" ht="229.5" customHeight="1" outlineLevel="5">
      <c r="A30" s="380" t="s">
        <v>1183</v>
      </c>
      <c r="B30" s="379" t="s">
        <v>241</v>
      </c>
      <c r="C30" s="378">
        <f t="shared" si="8"/>
        <v>85715378.75</v>
      </c>
      <c r="D30" s="378"/>
      <c r="E30" s="378">
        <v>85715378.75</v>
      </c>
      <c r="F30" s="378"/>
      <c r="G30" s="378"/>
      <c r="H30" s="378">
        <f t="shared" si="9"/>
        <v>85715378.75</v>
      </c>
      <c r="I30" s="378"/>
      <c r="J30" s="378">
        <v>85715378.75</v>
      </c>
      <c r="K30" s="378"/>
      <c r="L30" s="378"/>
      <c r="M30" s="377">
        <f t="shared" si="1"/>
        <v>100</v>
      </c>
    </row>
    <row r="31" spans="1:13" ht="200.65" customHeight="1" outlineLevel="5">
      <c r="A31" s="380" t="s">
        <v>1182</v>
      </c>
      <c r="B31" s="379" t="s">
        <v>243</v>
      </c>
      <c r="C31" s="378">
        <f t="shared" si="8"/>
        <v>2702952</v>
      </c>
      <c r="D31" s="378"/>
      <c r="E31" s="378">
        <v>2702952</v>
      </c>
      <c r="F31" s="378"/>
      <c r="G31" s="378"/>
      <c r="H31" s="378">
        <f t="shared" si="9"/>
        <v>2694542.65</v>
      </c>
      <c r="I31" s="378"/>
      <c r="J31" s="378">
        <v>2694542.65</v>
      </c>
      <c r="K31" s="378"/>
      <c r="L31" s="378"/>
      <c r="M31" s="377">
        <f t="shared" si="1"/>
        <v>99.688882747455381</v>
      </c>
    </row>
    <row r="32" spans="1:13" ht="143.25" customHeight="1" outlineLevel="5">
      <c r="A32" s="380" t="s">
        <v>1181</v>
      </c>
      <c r="B32" s="386" t="s">
        <v>245</v>
      </c>
      <c r="C32" s="378">
        <f t="shared" si="8"/>
        <v>177054.97</v>
      </c>
      <c r="D32" s="378"/>
      <c r="E32" s="378">
        <v>177054.97</v>
      </c>
      <c r="F32" s="378"/>
      <c r="G32" s="378"/>
      <c r="H32" s="378">
        <f t="shared" si="9"/>
        <v>79986.63</v>
      </c>
      <c r="I32" s="378"/>
      <c r="J32" s="378">
        <v>79986.63</v>
      </c>
      <c r="K32" s="378"/>
      <c r="L32" s="378"/>
      <c r="M32" s="377">
        <f t="shared" si="1"/>
        <v>45.176156308970036</v>
      </c>
    </row>
    <row r="33" spans="1:13" ht="122.45" customHeight="1" outlineLevel="5">
      <c r="A33" s="380" t="s">
        <v>1058</v>
      </c>
      <c r="B33" s="386" t="s">
        <v>357</v>
      </c>
      <c r="C33" s="378">
        <f t="shared" si="8"/>
        <v>960000</v>
      </c>
      <c r="D33" s="378"/>
      <c r="E33" s="378">
        <v>960000</v>
      </c>
      <c r="F33" s="378"/>
      <c r="G33" s="378"/>
      <c r="H33" s="378">
        <f t="shared" si="9"/>
        <v>960000</v>
      </c>
      <c r="I33" s="378"/>
      <c r="J33" s="378">
        <v>960000</v>
      </c>
      <c r="K33" s="378"/>
      <c r="L33" s="378"/>
      <c r="M33" s="377">
        <f t="shared" si="1"/>
        <v>100</v>
      </c>
    </row>
    <row r="34" spans="1:13" ht="147" customHeight="1" outlineLevel="5">
      <c r="A34" s="380" t="s">
        <v>1180</v>
      </c>
      <c r="B34" s="386" t="s">
        <v>987</v>
      </c>
      <c r="C34" s="378">
        <f t="shared" si="8"/>
        <v>1082203.2</v>
      </c>
      <c r="D34" s="378"/>
      <c r="E34" s="378">
        <v>1082203.2</v>
      </c>
      <c r="F34" s="378"/>
      <c r="G34" s="378"/>
      <c r="H34" s="378">
        <f t="shared" si="9"/>
        <v>832309.84</v>
      </c>
      <c r="I34" s="378"/>
      <c r="J34" s="378">
        <v>832309.84</v>
      </c>
      <c r="K34" s="378"/>
      <c r="L34" s="378"/>
      <c r="M34" s="377">
        <f t="shared" si="1"/>
        <v>76.908831908831914</v>
      </c>
    </row>
    <row r="35" spans="1:13" ht="409.5" outlineLevel="5">
      <c r="A35" s="380" t="s">
        <v>1179</v>
      </c>
      <c r="B35" s="379" t="s">
        <v>247</v>
      </c>
      <c r="C35" s="378">
        <f t="shared" si="8"/>
        <v>799527</v>
      </c>
      <c r="D35" s="378"/>
      <c r="E35" s="378">
        <v>799527</v>
      </c>
      <c r="F35" s="378"/>
      <c r="G35" s="378"/>
      <c r="H35" s="378">
        <f t="shared" si="9"/>
        <v>542706.9</v>
      </c>
      <c r="I35" s="378"/>
      <c r="J35" s="378">
        <v>542706.9</v>
      </c>
      <c r="K35" s="406"/>
      <c r="L35" s="406"/>
      <c r="M35" s="377">
        <f t="shared" si="1"/>
        <v>67.878495660559309</v>
      </c>
    </row>
    <row r="36" spans="1:13" ht="146.44999999999999" customHeight="1" outlineLevel="5">
      <c r="A36" s="380" t="s">
        <v>1178</v>
      </c>
      <c r="B36" s="379" t="s">
        <v>250</v>
      </c>
      <c r="C36" s="378">
        <f t="shared" si="8"/>
        <v>4001352.24</v>
      </c>
      <c r="D36" s="378">
        <v>3718628.25</v>
      </c>
      <c r="E36" s="405">
        <v>279896.75</v>
      </c>
      <c r="F36" s="404">
        <v>2827.24</v>
      </c>
      <c r="G36" s="404"/>
      <c r="H36" s="378">
        <f t="shared" si="9"/>
        <v>3699430.9099999997</v>
      </c>
      <c r="I36" s="403">
        <v>3438039.76</v>
      </c>
      <c r="J36" s="356">
        <v>258777.26</v>
      </c>
      <c r="K36" s="356">
        <v>2613.89</v>
      </c>
      <c r="L36" s="356"/>
      <c r="M36" s="377">
        <f t="shared" si="1"/>
        <v>92.454517575788316</v>
      </c>
    </row>
    <row r="37" spans="1:13" ht="31.5" outlineLevel="5">
      <c r="A37" s="402" t="s">
        <v>1177</v>
      </c>
      <c r="B37" s="401" t="s">
        <v>252</v>
      </c>
      <c r="C37" s="400">
        <f t="shared" si="8"/>
        <v>12050905.16</v>
      </c>
      <c r="D37" s="400"/>
      <c r="E37" s="400">
        <v>11815926</v>
      </c>
      <c r="F37" s="400">
        <v>234979.16</v>
      </c>
      <c r="G37" s="400"/>
      <c r="H37" s="400">
        <f t="shared" si="9"/>
        <v>11454437.35</v>
      </c>
      <c r="I37" s="400"/>
      <c r="J37" s="400">
        <v>11225422.869999999</v>
      </c>
      <c r="K37" s="399">
        <v>229014.48</v>
      </c>
      <c r="L37" s="399"/>
      <c r="M37" s="398">
        <f t="shared" si="1"/>
        <v>95.050431464851059</v>
      </c>
    </row>
    <row r="38" spans="1:13" ht="47.65" customHeight="1" outlineLevel="5">
      <c r="A38" s="397" t="s">
        <v>1176</v>
      </c>
      <c r="B38" s="396" t="s">
        <v>253</v>
      </c>
      <c r="C38" s="378">
        <f t="shared" si="8"/>
        <v>1020915.5800000001</v>
      </c>
      <c r="D38" s="378"/>
      <c r="E38" s="378">
        <v>1010706.41</v>
      </c>
      <c r="F38" s="378">
        <v>10209.17</v>
      </c>
      <c r="G38" s="378"/>
      <c r="H38" s="378">
        <f t="shared" si="9"/>
        <v>989144.14</v>
      </c>
      <c r="I38" s="378"/>
      <c r="J38" s="378">
        <v>979252.68</v>
      </c>
      <c r="K38" s="378">
        <v>9891.4599999999991</v>
      </c>
      <c r="L38" s="395"/>
      <c r="M38" s="377">
        <f t="shared" ref="M38:M69" si="10">SUM(H38/C38)*100</f>
        <v>96.887946405911435</v>
      </c>
    </row>
    <row r="39" spans="1:13" s="147" customFormat="1" ht="31.5" outlineLevel="4">
      <c r="A39" s="383" t="s">
        <v>1175</v>
      </c>
      <c r="B39" s="382" t="s">
        <v>573</v>
      </c>
      <c r="C39" s="381">
        <f t="shared" ref="C39:L39" si="11">SUM(C40:C43)</f>
        <v>5628700.2699999996</v>
      </c>
      <c r="D39" s="381">
        <f t="shared" si="11"/>
        <v>0</v>
      </c>
      <c r="E39" s="381">
        <f t="shared" si="11"/>
        <v>70000</v>
      </c>
      <c r="F39" s="381">
        <f t="shared" si="11"/>
        <v>5558700.2699999996</v>
      </c>
      <c r="G39" s="381">
        <f t="shared" si="11"/>
        <v>0</v>
      </c>
      <c r="H39" s="381">
        <f t="shared" si="11"/>
        <v>5620712.2699999996</v>
      </c>
      <c r="I39" s="381">
        <f t="shared" si="11"/>
        <v>0</v>
      </c>
      <c r="J39" s="381">
        <f t="shared" si="11"/>
        <v>70000</v>
      </c>
      <c r="K39" s="381">
        <f t="shared" si="11"/>
        <v>5550712.2699999996</v>
      </c>
      <c r="L39" s="381">
        <f t="shared" si="11"/>
        <v>0</v>
      </c>
      <c r="M39" s="374">
        <f t="shared" si="10"/>
        <v>99.858084466807114</v>
      </c>
    </row>
    <row r="40" spans="1:13" ht="47.25" outlineLevel="5">
      <c r="A40" s="380" t="s">
        <v>1174</v>
      </c>
      <c r="B40" s="379" t="s">
        <v>264</v>
      </c>
      <c r="C40" s="378">
        <f>SUM(D40:G40)</f>
        <v>3577925.79</v>
      </c>
      <c r="D40" s="378"/>
      <c r="E40" s="378"/>
      <c r="F40" s="378">
        <v>3577925.79</v>
      </c>
      <c r="G40" s="378"/>
      <c r="H40" s="378">
        <f>SUM(I40:L40)</f>
        <v>3569937.79</v>
      </c>
      <c r="I40" s="378"/>
      <c r="J40" s="378"/>
      <c r="K40" s="378">
        <v>3569937.79</v>
      </c>
      <c r="L40" s="378"/>
      <c r="M40" s="377">
        <f t="shared" si="10"/>
        <v>99.776742155403952</v>
      </c>
    </row>
    <row r="41" spans="1:13" ht="48.95" customHeight="1" outlineLevel="5">
      <c r="A41" s="380" t="s">
        <v>1173</v>
      </c>
      <c r="B41" s="386" t="s">
        <v>266</v>
      </c>
      <c r="C41" s="378">
        <f>SUM(D41:G41)</f>
        <v>1979874.48</v>
      </c>
      <c r="D41" s="378"/>
      <c r="E41" s="378"/>
      <c r="F41" s="378">
        <v>1979874.48</v>
      </c>
      <c r="G41" s="378"/>
      <c r="H41" s="378">
        <f>SUM(I41:L41)</f>
        <v>1979874.48</v>
      </c>
      <c r="I41" s="378"/>
      <c r="J41" s="378"/>
      <c r="K41" s="378">
        <v>1979874.48</v>
      </c>
      <c r="L41" s="378"/>
      <c r="M41" s="377">
        <f t="shared" si="10"/>
        <v>100</v>
      </c>
    </row>
    <row r="42" spans="1:13" ht="60.95" customHeight="1" outlineLevel="5">
      <c r="A42" s="380" t="s">
        <v>1172</v>
      </c>
      <c r="B42" s="386" t="s">
        <v>274</v>
      </c>
      <c r="C42" s="378">
        <f>SUM(D42:G42)</f>
        <v>900</v>
      </c>
      <c r="D42" s="378"/>
      <c r="E42" s="378"/>
      <c r="F42" s="378">
        <v>900</v>
      </c>
      <c r="G42" s="378"/>
      <c r="H42" s="378">
        <f>SUM(I42:L42)</f>
        <v>900</v>
      </c>
      <c r="I42" s="378"/>
      <c r="J42" s="378"/>
      <c r="K42" s="378">
        <v>900</v>
      </c>
      <c r="L42" s="378"/>
      <c r="M42" s="377">
        <f t="shared" si="10"/>
        <v>100</v>
      </c>
    </row>
    <row r="43" spans="1:13" ht="160.35" customHeight="1" outlineLevel="5">
      <c r="A43" s="380" t="s">
        <v>1058</v>
      </c>
      <c r="B43" s="386" t="s">
        <v>358</v>
      </c>
      <c r="C43" s="378">
        <f>SUM(D43:G43)</f>
        <v>70000</v>
      </c>
      <c r="D43" s="378"/>
      <c r="E43" s="378">
        <v>70000</v>
      </c>
      <c r="F43" s="378"/>
      <c r="G43" s="378"/>
      <c r="H43" s="378">
        <f>SUM(I43:L43)</f>
        <v>70000</v>
      </c>
      <c r="I43" s="378"/>
      <c r="J43" s="378">
        <v>70000</v>
      </c>
      <c r="K43" s="378"/>
      <c r="L43" s="378"/>
      <c r="M43" s="377">
        <f t="shared" si="10"/>
        <v>100</v>
      </c>
    </row>
    <row r="44" spans="1:13" s="147" customFormat="1" ht="31.5" outlineLevel="4">
      <c r="A44" s="383" t="s">
        <v>1171</v>
      </c>
      <c r="B44" s="382" t="s">
        <v>574</v>
      </c>
      <c r="C44" s="381">
        <f t="shared" ref="C44:L44" si="12">SUM(C45:C47)</f>
        <v>757027.6</v>
      </c>
      <c r="D44" s="381">
        <f t="shared" si="12"/>
        <v>0</v>
      </c>
      <c r="E44" s="381">
        <f t="shared" si="12"/>
        <v>412230</v>
      </c>
      <c r="F44" s="381">
        <f t="shared" si="12"/>
        <v>344797.6</v>
      </c>
      <c r="G44" s="381">
        <f t="shared" si="12"/>
        <v>0</v>
      </c>
      <c r="H44" s="381">
        <f t="shared" si="12"/>
        <v>757027.6</v>
      </c>
      <c r="I44" s="381">
        <f t="shared" si="12"/>
        <v>0</v>
      </c>
      <c r="J44" s="381">
        <f t="shared" si="12"/>
        <v>412230</v>
      </c>
      <c r="K44" s="381">
        <f t="shared" si="12"/>
        <v>344797.6</v>
      </c>
      <c r="L44" s="381">
        <f t="shared" si="12"/>
        <v>0</v>
      </c>
      <c r="M44" s="374">
        <f t="shared" si="10"/>
        <v>100</v>
      </c>
    </row>
    <row r="45" spans="1:13" outlineLevel="5">
      <c r="A45" s="380" t="s">
        <v>1170</v>
      </c>
      <c r="B45" s="379" t="s">
        <v>289</v>
      </c>
      <c r="C45" s="378">
        <f>SUM(D45:G45)</f>
        <v>68920.600000000006</v>
      </c>
      <c r="D45" s="378"/>
      <c r="E45" s="378"/>
      <c r="F45" s="378">
        <v>68920.600000000006</v>
      </c>
      <c r="G45" s="378"/>
      <c r="H45" s="378">
        <f>SUM(I45:L45)</f>
        <v>68920.600000000006</v>
      </c>
      <c r="I45" s="378"/>
      <c r="J45" s="378"/>
      <c r="K45" s="378">
        <v>68920.600000000006</v>
      </c>
      <c r="L45" s="378"/>
      <c r="M45" s="377">
        <f t="shared" si="10"/>
        <v>100</v>
      </c>
    </row>
    <row r="46" spans="1:13" ht="111" customHeight="1" outlineLevel="5">
      <c r="A46" s="380" t="s">
        <v>1169</v>
      </c>
      <c r="B46" s="379" t="s">
        <v>291</v>
      </c>
      <c r="C46" s="378">
        <f>SUM(D46:G46)</f>
        <v>31710</v>
      </c>
      <c r="D46" s="378"/>
      <c r="E46" s="378">
        <v>31710</v>
      </c>
      <c r="F46" s="378"/>
      <c r="G46" s="378"/>
      <c r="H46" s="378">
        <f>SUM(I46:L46)</f>
        <v>31710</v>
      </c>
      <c r="I46" s="378"/>
      <c r="J46" s="378">
        <v>31710</v>
      </c>
      <c r="K46" s="378"/>
      <c r="L46" s="378"/>
      <c r="M46" s="377">
        <f t="shared" si="10"/>
        <v>100</v>
      </c>
    </row>
    <row r="47" spans="1:13" ht="52.5" customHeight="1" outlineLevel="5">
      <c r="A47" s="380" t="s">
        <v>1168</v>
      </c>
      <c r="B47" s="379" t="s">
        <v>293</v>
      </c>
      <c r="C47" s="378">
        <f>SUM(D47:G47)</f>
        <v>656397</v>
      </c>
      <c r="D47" s="378"/>
      <c r="E47" s="378">
        <v>380520</v>
      </c>
      <c r="F47" s="378">
        <v>275877</v>
      </c>
      <c r="G47" s="378"/>
      <c r="H47" s="378">
        <f>SUM(I47:L47)</f>
        <v>656397</v>
      </c>
      <c r="I47" s="378"/>
      <c r="J47" s="378">
        <v>380520</v>
      </c>
      <c r="K47" s="378">
        <v>275877</v>
      </c>
      <c r="L47" s="378"/>
      <c r="M47" s="377">
        <f t="shared" si="10"/>
        <v>100</v>
      </c>
    </row>
    <row r="48" spans="1:13" s="147" customFormat="1" ht="78.75" customHeight="1" outlineLevel="4">
      <c r="A48" s="383" t="s">
        <v>1167</v>
      </c>
      <c r="B48" s="382" t="s">
        <v>575</v>
      </c>
      <c r="C48" s="381">
        <f t="shared" ref="C48:L48" si="13">SUM(C49:C50)</f>
        <v>4224653.07</v>
      </c>
      <c r="D48" s="381">
        <f t="shared" si="13"/>
        <v>0</v>
      </c>
      <c r="E48" s="381">
        <f t="shared" si="13"/>
        <v>0</v>
      </c>
      <c r="F48" s="381">
        <f t="shared" si="13"/>
        <v>4224653.07</v>
      </c>
      <c r="G48" s="381">
        <f t="shared" si="13"/>
        <v>0</v>
      </c>
      <c r="H48" s="381">
        <f t="shared" si="13"/>
        <v>4224653.07</v>
      </c>
      <c r="I48" s="381">
        <f t="shared" si="13"/>
        <v>0</v>
      </c>
      <c r="J48" s="381">
        <f t="shared" si="13"/>
        <v>0</v>
      </c>
      <c r="K48" s="381">
        <f t="shared" si="13"/>
        <v>4224653.07</v>
      </c>
      <c r="L48" s="381">
        <f t="shared" si="13"/>
        <v>0</v>
      </c>
      <c r="M48" s="374">
        <f t="shared" si="10"/>
        <v>100</v>
      </c>
    </row>
    <row r="49" spans="1:13" ht="47.25" outlineLevel="5">
      <c r="A49" s="380" t="s">
        <v>1059</v>
      </c>
      <c r="B49" s="379" t="s">
        <v>211</v>
      </c>
      <c r="C49" s="378">
        <f>SUM(D49:G49)</f>
        <v>1611337.44</v>
      </c>
      <c r="D49" s="378"/>
      <c r="E49" s="378"/>
      <c r="F49" s="378">
        <v>1611337.44</v>
      </c>
      <c r="G49" s="378"/>
      <c r="H49" s="378">
        <f>SUM(I49:L49)</f>
        <v>1611337.44</v>
      </c>
      <c r="I49" s="378"/>
      <c r="J49" s="378"/>
      <c r="K49" s="378">
        <v>1611337.44</v>
      </c>
      <c r="L49" s="378"/>
      <c r="M49" s="377">
        <f t="shared" si="10"/>
        <v>100</v>
      </c>
    </row>
    <row r="50" spans="1:13" ht="47.25" outlineLevel="5">
      <c r="A50" s="380" t="s">
        <v>1166</v>
      </c>
      <c r="B50" s="379" t="s">
        <v>213</v>
      </c>
      <c r="C50" s="378">
        <f>SUM(D50:G50)</f>
        <v>2613315.63</v>
      </c>
      <c r="D50" s="378"/>
      <c r="E50" s="378"/>
      <c r="F50" s="378">
        <v>2613315.63</v>
      </c>
      <c r="G50" s="378"/>
      <c r="H50" s="378">
        <f>SUM(I50:L50)</f>
        <v>2613315.63</v>
      </c>
      <c r="I50" s="378"/>
      <c r="J50" s="378"/>
      <c r="K50" s="378">
        <v>2613315.63</v>
      </c>
      <c r="L50" s="378"/>
      <c r="M50" s="377">
        <f t="shared" si="10"/>
        <v>100</v>
      </c>
    </row>
    <row r="51" spans="1:13" s="147" customFormat="1" ht="47.65" customHeight="1" outlineLevel="4">
      <c r="A51" s="383" t="s">
        <v>1165</v>
      </c>
      <c r="B51" s="382" t="s">
        <v>576</v>
      </c>
      <c r="C51" s="381">
        <f t="shared" ref="C51:L51" si="14">SUM(C52:C54)</f>
        <v>153463.97</v>
      </c>
      <c r="D51" s="381">
        <f t="shared" si="14"/>
        <v>0</v>
      </c>
      <c r="E51" s="381">
        <f t="shared" si="14"/>
        <v>0</v>
      </c>
      <c r="F51" s="381">
        <f t="shared" si="14"/>
        <v>153463.97</v>
      </c>
      <c r="G51" s="381">
        <f t="shared" si="14"/>
        <v>0</v>
      </c>
      <c r="H51" s="381">
        <f t="shared" si="14"/>
        <v>153463.97</v>
      </c>
      <c r="I51" s="381">
        <f t="shared" si="14"/>
        <v>0</v>
      </c>
      <c r="J51" s="381">
        <f t="shared" si="14"/>
        <v>0</v>
      </c>
      <c r="K51" s="381">
        <f t="shared" si="14"/>
        <v>153463.97</v>
      </c>
      <c r="L51" s="381">
        <f t="shared" si="14"/>
        <v>0</v>
      </c>
      <c r="M51" s="374">
        <f t="shared" si="10"/>
        <v>100</v>
      </c>
    </row>
    <row r="52" spans="1:13" ht="31.5" outlineLevel="5">
      <c r="A52" s="380" t="s">
        <v>1164</v>
      </c>
      <c r="B52" s="379" t="s">
        <v>255</v>
      </c>
      <c r="C52" s="378">
        <f>SUM(D52:G52)</f>
        <v>94035.87</v>
      </c>
      <c r="D52" s="378"/>
      <c r="E52" s="378"/>
      <c r="F52" s="378">
        <v>94035.87</v>
      </c>
      <c r="G52" s="378"/>
      <c r="H52" s="378">
        <f>SUM(I52:L52)</f>
        <v>94035.87</v>
      </c>
      <c r="I52" s="378"/>
      <c r="J52" s="378"/>
      <c r="K52" s="378">
        <v>94035.87</v>
      </c>
      <c r="L52" s="378"/>
      <c r="M52" s="377">
        <f t="shared" si="10"/>
        <v>100</v>
      </c>
    </row>
    <row r="53" spans="1:13" ht="75" customHeight="1" outlineLevel="5">
      <c r="A53" s="380" t="s">
        <v>1163</v>
      </c>
      <c r="B53" s="379" t="s">
        <v>257</v>
      </c>
      <c r="C53" s="378">
        <f>SUM(D53:G53)</f>
        <v>33137.800000000003</v>
      </c>
      <c r="D53" s="378"/>
      <c r="E53" s="378"/>
      <c r="F53" s="378">
        <v>33137.800000000003</v>
      </c>
      <c r="G53" s="378"/>
      <c r="H53" s="378">
        <f>SUM(I53:L53)</f>
        <v>33137.800000000003</v>
      </c>
      <c r="I53" s="378"/>
      <c r="J53" s="378"/>
      <c r="K53" s="378">
        <v>33137.800000000003</v>
      </c>
      <c r="L53" s="378"/>
      <c r="M53" s="377">
        <f t="shared" si="10"/>
        <v>100</v>
      </c>
    </row>
    <row r="54" spans="1:13" ht="63.75" customHeight="1" outlineLevel="5">
      <c r="A54" s="380" t="s">
        <v>1162</v>
      </c>
      <c r="B54" s="379">
        <v>130603003</v>
      </c>
      <c r="C54" s="378">
        <f>SUM(D54:G54)</f>
        <v>26290.3</v>
      </c>
      <c r="D54" s="378"/>
      <c r="E54" s="378"/>
      <c r="F54" s="378">
        <v>26290.3</v>
      </c>
      <c r="G54" s="378"/>
      <c r="H54" s="378">
        <f>SUM(I54:L54)</f>
        <v>26290.3</v>
      </c>
      <c r="I54" s="378"/>
      <c r="J54" s="378"/>
      <c r="K54" s="378">
        <v>26290.3</v>
      </c>
      <c r="L54" s="378"/>
      <c r="M54" s="377">
        <f t="shared" si="10"/>
        <v>100</v>
      </c>
    </row>
    <row r="55" spans="1:13" s="147" customFormat="1" ht="30.75" customHeight="1" outlineLevel="5">
      <c r="A55" s="394" t="s">
        <v>1161</v>
      </c>
      <c r="B55" s="393" t="s">
        <v>577</v>
      </c>
      <c r="C55" s="381">
        <f t="shared" ref="C55:L55" si="15">SUM(C56)</f>
        <v>18000</v>
      </c>
      <c r="D55" s="381">
        <f t="shared" si="15"/>
        <v>0</v>
      </c>
      <c r="E55" s="381">
        <f t="shared" si="15"/>
        <v>0</v>
      </c>
      <c r="F55" s="381">
        <f t="shared" si="15"/>
        <v>18000</v>
      </c>
      <c r="G55" s="381">
        <f t="shared" si="15"/>
        <v>0</v>
      </c>
      <c r="H55" s="381">
        <f t="shared" si="15"/>
        <v>18000</v>
      </c>
      <c r="I55" s="381">
        <f t="shared" si="15"/>
        <v>0</v>
      </c>
      <c r="J55" s="381">
        <f t="shared" si="15"/>
        <v>0</v>
      </c>
      <c r="K55" s="381">
        <f t="shared" si="15"/>
        <v>18000</v>
      </c>
      <c r="L55" s="381">
        <f t="shared" si="15"/>
        <v>0</v>
      </c>
      <c r="M55" s="374">
        <f t="shared" si="10"/>
        <v>100</v>
      </c>
    </row>
    <row r="56" spans="1:13" ht="50.25" customHeight="1" outlineLevel="5">
      <c r="A56" s="389" t="s">
        <v>1160</v>
      </c>
      <c r="B56" s="388" t="s">
        <v>297</v>
      </c>
      <c r="C56" s="378">
        <f>SUM(D56:G56)</f>
        <v>18000</v>
      </c>
      <c r="D56" s="378"/>
      <c r="E56" s="378"/>
      <c r="F56" s="378">
        <v>18000</v>
      </c>
      <c r="G56" s="378"/>
      <c r="H56" s="378">
        <f>SUM(I56:L56)</f>
        <v>18000</v>
      </c>
      <c r="I56" s="378"/>
      <c r="J56" s="378"/>
      <c r="K56" s="378">
        <v>18000</v>
      </c>
      <c r="L56" s="378"/>
      <c r="M56" s="377">
        <f t="shared" si="10"/>
        <v>100</v>
      </c>
    </row>
    <row r="57" spans="1:13" s="147" customFormat="1" ht="66.75" customHeight="1" outlineLevel="4">
      <c r="A57" s="383" t="s">
        <v>1159</v>
      </c>
      <c r="B57" s="382" t="s">
        <v>578</v>
      </c>
      <c r="C57" s="381">
        <f t="shared" ref="C57:L57" si="16">SUM(C58)</f>
        <v>4078122.22</v>
      </c>
      <c r="D57" s="381">
        <f t="shared" si="16"/>
        <v>0</v>
      </c>
      <c r="E57" s="381">
        <f t="shared" si="16"/>
        <v>0</v>
      </c>
      <c r="F57" s="381">
        <f t="shared" si="16"/>
        <v>4078122.22</v>
      </c>
      <c r="G57" s="381">
        <f t="shared" si="16"/>
        <v>0</v>
      </c>
      <c r="H57" s="381">
        <f t="shared" si="16"/>
        <v>4067532.42</v>
      </c>
      <c r="I57" s="381">
        <f t="shared" si="16"/>
        <v>0</v>
      </c>
      <c r="J57" s="381">
        <f t="shared" si="16"/>
        <v>0</v>
      </c>
      <c r="K57" s="381">
        <f t="shared" si="16"/>
        <v>4067532.42</v>
      </c>
      <c r="L57" s="381">
        <f t="shared" si="16"/>
        <v>0</v>
      </c>
      <c r="M57" s="374">
        <f t="shared" si="10"/>
        <v>99.740326566279307</v>
      </c>
    </row>
    <row r="58" spans="1:13" outlineLevel="5">
      <c r="A58" s="380" t="s">
        <v>1158</v>
      </c>
      <c r="B58" s="379" t="s">
        <v>215</v>
      </c>
      <c r="C58" s="378">
        <f>SUM(D58:G58)</f>
        <v>4078122.22</v>
      </c>
      <c r="D58" s="378"/>
      <c r="E58" s="378"/>
      <c r="F58" s="378">
        <v>4078122.22</v>
      </c>
      <c r="G58" s="378"/>
      <c r="H58" s="378">
        <f>SUM(I58:L58)</f>
        <v>4067532.42</v>
      </c>
      <c r="I58" s="378"/>
      <c r="J58" s="378"/>
      <c r="K58" s="378">
        <v>4067532.42</v>
      </c>
      <c r="L58" s="378"/>
      <c r="M58" s="377">
        <f t="shared" si="10"/>
        <v>99.740326566279307</v>
      </c>
    </row>
    <row r="59" spans="1:13" ht="31.5" outlineLevel="5">
      <c r="A59" s="383" t="s">
        <v>1157</v>
      </c>
      <c r="B59" s="392" t="s">
        <v>579</v>
      </c>
      <c r="C59" s="381">
        <f t="shared" ref="C59:L59" si="17">SUM(C60)</f>
        <v>34365</v>
      </c>
      <c r="D59" s="381">
        <f t="shared" si="17"/>
        <v>0</v>
      </c>
      <c r="E59" s="381">
        <f t="shared" si="17"/>
        <v>0</v>
      </c>
      <c r="F59" s="381">
        <f t="shared" si="17"/>
        <v>34365</v>
      </c>
      <c r="G59" s="381">
        <f t="shared" si="17"/>
        <v>0</v>
      </c>
      <c r="H59" s="381">
        <f t="shared" si="17"/>
        <v>34365</v>
      </c>
      <c r="I59" s="381">
        <f t="shared" si="17"/>
        <v>0</v>
      </c>
      <c r="J59" s="381">
        <f t="shared" si="17"/>
        <v>0</v>
      </c>
      <c r="K59" s="381">
        <f t="shared" si="17"/>
        <v>34365</v>
      </c>
      <c r="L59" s="381">
        <f t="shared" si="17"/>
        <v>0</v>
      </c>
      <c r="M59" s="374">
        <f t="shared" si="10"/>
        <v>100</v>
      </c>
    </row>
    <row r="60" spans="1:13" ht="63" outlineLevel="5">
      <c r="A60" s="380" t="s">
        <v>1156</v>
      </c>
      <c r="B60" s="386" t="s">
        <v>305</v>
      </c>
      <c r="C60" s="378">
        <f>SUM(D60:G60)</f>
        <v>34365</v>
      </c>
      <c r="D60" s="378"/>
      <c r="E60" s="378"/>
      <c r="F60" s="378">
        <v>34365</v>
      </c>
      <c r="G60" s="378"/>
      <c r="H60" s="378">
        <f>SUM(I60:L60)</f>
        <v>34365</v>
      </c>
      <c r="I60" s="378"/>
      <c r="J60" s="378"/>
      <c r="K60" s="378">
        <v>34365</v>
      </c>
      <c r="L60" s="378"/>
      <c r="M60" s="377">
        <f t="shared" si="10"/>
        <v>100</v>
      </c>
    </row>
    <row r="61" spans="1:13" s="147" customFormat="1" ht="115.5" customHeight="1" outlineLevel="1">
      <c r="A61" s="383" t="s">
        <v>1155</v>
      </c>
      <c r="B61" s="382" t="s">
        <v>580</v>
      </c>
      <c r="C61" s="381">
        <f t="shared" ref="C61:L61" si="18">SUM(C62+C65)</f>
        <v>22359821.219999995</v>
      </c>
      <c r="D61" s="381">
        <f t="shared" si="18"/>
        <v>0</v>
      </c>
      <c r="E61" s="381">
        <f t="shared" si="18"/>
        <v>19964060.629999999</v>
      </c>
      <c r="F61" s="381">
        <f t="shared" si="18"/>
        <v>2380604.3199999998</v>
      </c>
      <c r="G61" s="381">
        <f t="shared" si="18"/>
        <v>15156.27</v>
      </c>
      <c r="H61" s="381">
        <f t="shared" si="18"/>
        <v>6081374.3700000001</v>
      </c>
      <c r="I61" s="381">
        <f t="shared" si="18"/>
        <v>0</v>
      </c>
      <c r="J61" s="381">
        <f t="shared" si="18"/>
        <v>3917320.63</v>
      </c>
      <c r="K61" s="381">
        <f t="shared" si="18"/>
        <v>2148897.4699999997</v>
      </c>
      <c r="L61" s="381">
        <f t="shared" si="18"/>
        <v>15156.27</v>
      </c>
      <c r="M61" s="374">
        <f t="shared" si="10"/>
        <v>27.19777725485768</v>
      </c>
    </row>
    <row r="62" spans="1:13" s="147" customFormat="1" ht="76.5" customHeight="1" outlineLevel="2">
      <c r="A62" s="383" t="s">
        <v>1039</v>
      </c>
      <c r="B62" s="382" t="s">
        <v>581</v>
      </c>
      <c r="C62" s="381">
        <f t="shared" ref="C62:L63" si="19">SUM(C63)</f>
        <v>580154.4</v>
      </c>
      <c r="D62" s="381">
        <f t="shared" si="19"/>
        <v>0</v>
      </c>
      <c r="E62" s="381">
        <f t="shared" si="19"/>
        <v>574352.86</v>
      </c>
      <c r="F62" s="381">
        <f t="shared" si="19"/>
        <v>0</v>
      </c>
      <c r="G62" s="381">
        <f t="shared" si="19"/>
        <v>5801.54</v>
      </c>
      <c r="H62" s="381">
        <f t="shared" si="19"/>
        <v>580154.4</v>
      </c>
      <c r="I62" s="381">
        <f t="shared" si="19"/>
        <v>0</v>
      </c>
      <c r="J62" s="381">
        <f t="shared" si="19"/>
        <v>574352.86</v>
      </c>
      <c r="K62" s="381">
        <f t="shared" si="19"/>
        <v>0</v>
      </c>
      <c r="L62" s="381">
        <f t="shared" si="19"/>
        <v>5801.54</v>
      </c>
      <c r="M62" s="374">
        <f t="shared" si="10"/>
        <v>100</v>
      </c>
    </row>
    <row r="63" spans="1:13" s="147" customFormat="1" ht="47.25" outlineLevel="4">
      <c r="A63" s="383" t="s">
        <v>1154</v>
      </c>
      <c r="B63" s="382" t="s">
        <v>582</v>
      </c>
      <c r="C63" s="381">
        <f t="shared" si="19"/>
        <v>580154.4</v>
      </c>
      <c r="D63" s="381">
        <f t="shared" si="19"/>
        <v>0</v>
      </c>
      <c r="E63" s="381">
        <f t="shared" si="19"/>
        <v>574352.86</v>
      </c>
      <c r="F63" s="381">
        <f t="shared" si="19"/>
        <v>0</v>
      </c>
      <c r="G63" s="381">
        <f t="shared" si="19"/>
        <v>5801.54</v>
      </c>
      <c r="H63" s="381">
        <f t="shared" si="19"/>
        <v>580154.4</v>
      </c>
      <c r="I63" s="381">
        <f t="shared" si="19"/>
        <v>0</v>
      </c>
      <c r="J63" s="381">
        <f t="shared" si="19"/>
        <v>574352.86</v>
      </c>
      <c r="K63" s="381">
        <f t="shared" si="19"/>
        <v>0</v>
      </c>
      <c r="L63" s="381">
        <f t="shared" si="19"/>
        <v>5801.54</v>
      </c>
      <c r="M63" s="374">
        <f t="shared" si="10"/>
        <v>100</v>
      </c>
    </row>
    <row r="64" spans="1:13" ht="47.25" outlineLevel="5">
      <c r="A64" s="380" t="s">
        <v>1153</v>
      </c>
      <c r="B64" s="379" t="s">
        <v>998</v>
      </c>
      <c r="C64" s="378">
        <f>SUM(D64:G64)</f>
        <v>580154.4</v>
      </c>
      <c r="D64" s="378"/>
      <c r="E64" s="378">
        <v>574352.86</v>
      </c>
      <c r="F64" s="378"/>
      <c r="G64" s="378">
        <v>5801.54</v>
      </c>
      <c r="H64" s="378">
        <f>SUM(I64:L64)</f>
        <v>580154.4</v>
      </c>
      <c r="I64" s="378"/>
      <c r="J64" s="378">
        <v>574352.86</v>
      </c>
      <c r="K64" s="378"/>
      <c r="L64" s="378">
        <v>5801.54</v>
      </c>
      <c r="M64" s="377">
        <f t="shared" si="10"/>
        <v>100</v>
      </c>
    </row>
    <row r="65" spans="1:13" s="147" customFormat="1" outlineLevel="2">
      <c r="A65" s="383" t="s">
        <v>751</v>
      </c>
      <c r="B65" s="382" t="s">
        <v>583</v>
      </c>
      <c r="C65" s="381">
        <f t="shared" ref="C65:L65" si="20">SUM(C66+C68+C71+C75+C78)</f>
        <v>21779666.819999997</v>
      </c>
      <c r="D65" s="381">
        <f t="shared" si="20"/>
        <v>0</v>
      </c>
      <c r="E65" s="381">
        <f t="shared" si="20"/>
        <v>19389707.77</v>
      </c>
      <c r="F65" s="381">
        <f t="shared" si="20"/>
        <v>2380604.3199999998</v>
      </c>
      <c r="G65" s="381">
        <f t="shared" si="20"/>
        <v>9354.73</v>
      </c>
      <c r="H65" s="381">
        <f t="shared" si="20"/>
        <v>5501219.9699999997</v>
      </c>
      <c r="I65" s="381">
        <f t="shared" si="20"/>
        <v>0</v>
      </c>
      <c r="J65" s="381">
        <f t="shared" si="20"/>
        <v>3342967.77</v>
      </c>
      <c r="K65" s="381">
        <f t="shared" si="20"/>
        <v>2148897.4699999997</v>
      </c>
      <c r="L65" s="381">
        <f t="shared" si="20"/>
        <v>9354.73</v>
      </c>
      <c r="M65" s="374">
        <f t="shared" si="10"/>
        <v>25.25851297664617</v>
      </c>
    </row>
    <row r="66" spans="1:13" s="147" customFormat="1" ht="36.75" customHeight="1" outlineLevel="4">
      <c r="A66" s="383" t="s">
        <v>1152</v>
      </c>
      <c r="B66" s="382" t="s">
        <v>584</v>
      </c>
      <c r="C66" s="381">
        <f t="shared" ref="C66:L66" si="21">SUM(C67)</f>
        <v>0</v>
      </c>
      <c r="D66" s="381">
        <f t="shared" si="21"/>
        <v>0</v>
      </c>
      <c r="E66" s="381">
        <f t="shared" si="21"/>
        <v>0</v>
      </c>
      <c r="F66" s="381">
        <f t="shared" si="21"/>
        <v>0</v>
      </c>
      <c r="G66" s="381">
        <f t="shared" si="21"/>
        <v>0</v>
      </c>
      <c r="H66" s="381">
        <f t="shared" si="21"/>
        <v>0</v>
      </c>
      <c r="I66" s="381">
        <f t="shared" si="21"/>
        <v>0</v>
      </c>
      <c r="J66" s="381">
        <f t="shared" si="21"/>
        <v>0</v>
      </c>
      <c r="K66" s="381">
        <f t="shared" si="21"/>
        <v>0</v>
      </c>
      <c r="L66" s="381">
        <f t="shared" si="21"/>
        <v>0</v>
      </c>
      <c r="M66" s="374" t="e">
        <f t="shared" si="10"/>
        <v>#DIV/0!</v>
      </c>
    </row>
    <row r="67" spans="1:13" ht="63" outlineLevel="5">
      <c r="A67" s="380" t="s">
        <v>1151</v>
      </c>
      <c r="B67" s="386" t="s">
        <v>1150</v>
      </c>
      <c r="C67" s="378">
        <f>SUM(D67:G67)</f>
        <v>0</v>
      </c>
      <c r="D67" s="378"/>
      <c r="E67" s="378"/>
      <c r="F67" s="378"/>
      <c r="G67" s="378"/>
      <c r="H67" s="378">
        <f>SUM(I67:L67)</f>
        <v>0</v>
      </c>
      <c r="I67" s="378"/>
      <c r="J67" s="378"/>
      <c r="K67" s="378"/>
      <c r="L67" s="378"/>
      <c r="M67" s="377" t="e">
        <f t="shared" si="10"/>
        <v>#DIV/0!</v>
      </c>
    </row>
    <row r="68" spans="1:13" s="147" customFormat="1" ht="47.25" outlineLevel="4">
      <c r="A68" s="383" t="s">
        <v>1149</v>
      </c>
      <c r="B68" s="382" t="s">
        <v>585</v>
      </c>
      <c r="C68" s="381">
        <f t="shared" ref="C68:L68" si="22">SUM(C69:C70)</f>
        <v>935473.82</v>
      </c>
      <c r="D68" s="381">
        <f t="shared" si="22"/>
        <v>0</v>
      </c>
      <c r="E68" s="381">
        <f t="shared" si="22"/>
        <v>926119.09</v>
      </c>
      <c r="F68" s="381">
        <f t="shared" si="22"/>
        <v>0</v>
      </c>
      <c r="G68" s="381">
        <f t="shared" si="22"/>
        <v>9354.73</v>
      </c>
      <c r="H68" s="381">
        <f t="shared" si="22"/>
        <v>935473.82</v>
      </c>
      <c r="I68" s="381">
        <f t="shared" si="22"/>
        <v>0</v>
      </c>
      <c r="J68" s="381">
        <f t="shared" si="22"/>
        <v>926119.09</v>
      </c>
      <c r="K68" s="381">
        <f t="shared" si="22"/>
        <v>0</v>
      </c>
      <c r="L68" s="381">
        <f t="shared" si="22"/>
        <v>9354.73</v>
      </c>
      <c r="M68" s="374">
        <f t="shared" si="10"/>
        <v>100</v>
      </c>
    </row>
    <row r="69" spans="1:13" ht="101.65" customHeight="1" outlineLevel="5">
      <c r="A69" s="380" t="s">
        <v>1148</v>
      </c>
      <c r="B69" s="379">
        <v>230207003</v>
      </c>
      <c r="C69" s="378">
        <f>SUM(D69:G69)</f>
        <v>0</v>
      </c>
      <c r="D69" s="378"/>
      <c r="E69" s="378"/>
      <c r="F69" s="378"/>
      <c r="G69" s="378"/>
      <c r="H69" s="378">
        <f>SUM(I69:L69)</f>
        <v>0</v>
      </c>
      <c r="I69" s="378"/>
      <c r="J69" s="378"/>
      <c r="K69" s="378"/>
      <c r="L69" s="378"/>
      <c r="M69" s="377" t="e">
        <f t="shared" si="10"/>
        <v>#DIV/0!</v>
      </c>
    </row>
    <row r="70" spans="1:13" ht="106.35" customHeight="1" outlineLevel="5">
      <c r="A70" s="380" t="s">
        <v>1147</v>
      </c>
      <c r="B70" s="379" t="s">
        <v>340</v>
      </c>
      <c r="C70" s="378">
        <f>SUM(D70:G70)</f>
        <v>935473.82</v>
      </c>
      <c r="D70" s="378"/>
      <c r="E70" s="378">
        <v>926119.09</v>
      </c>
      <c r="F70" s="378"/>
      <c r="G70" s="378">
        <v>9354.73</v>
      </c>
      <c r="H70" s="378">
        <f>SUM(I70:L70)</f>
        <v>935473.82</v>
      </c>
      <c r="I70" s="378"/>
      <c r="J70" s="378">
        <v>926119.09</v>
      </c>
      <c r="K70" s="378"/>
      <c r="L70" s="378">
        <v>9354.73</v>
      </c>
      <c r="M70" s="377">
        <f t="shared" ref="M70:M101" si="23">SUM(H70/C70)*100</f>
        <v>100</v>
      </c>
    </row>
    <row r="71" spans="1:13" s="147" customFormat="1" ht="47.25" outlineLevel="4">
      <c r="A71" s="383" t="s">
        <v>1146</v>
      </c>
      <c r="B71" s="382" t="s">
        <v>586</v>
      </c>
      <c r="C71" s="381">
        <f t="shared" ref="C71:L71" si="24">SUM(C72:C74)</f>
        <v>19791055.139999997</v>
      </c>
      <c r="D71" s="381">
        <f t="shared" si="24"/>
        <v>0</v>
      </c>
      <c r="E71" s="381">
        <f t="shared" si="24"/>
        <v>18463588.68</v>
      </c>
      <c r="F71" s="381">
        <f t="shared" si="24"/>
        <v>1327466.46</v>
      </c>
      <c r="G71" s="381">
        <f t="shared" si="24"/>
        <v>0</v>
      </c>
      <c r="H71" s="381">
        <f t="shared" si="24"/>
        <v>3582225.14</v>
      </c>
      <c r="I71" s="381">
        <f t="shared" si="24"/>
        <v>0</v>
      </c>
      <c r="J71" s="381">
        <f t="shared" si="24"/>
        <v>2416848.6800000002</v>
      </c>
      <c r="K71" s="381">
        <f t="shared" si="24"/>
        <v>1165376.46</v>
      </c>
      <c r="L71" s="381">
        <f t="shared" si="24"/>
        <v>0</v>
      </c>
      <c r="M71" s="374">
        <f t="shared" si="23"/>
        <v>18.100223129386929</v>
      </c>
    </row>
    <row r="72" spans="1:13" s="140" customFormat="1" ht="63" outlineLevel="4">
      <c r="A72" s="389" t="s">
        <v>1144</v>
      </c>
      <c r="B72" s="388" t="s">
        <v>168</v>
      </c>
      <c r="C72" s="378">
        <f>SUM(D72:G72)</f>
        <v>943390.76</v>
      </c>
      <c r="D72" s="378"/>
      <c r="E72" s="378"/>
      <c r="F72" s="378">
        <v>943390.76</v>
      </c>
      <c r="G72" s="378"/>
      <c r="H72" s="378">
        <f>SUM(I72:L72)</f>
        <v>943390.76</v>
      </c>
      <c r="I72" s="378"/>
      <c r="J72" s="378"/>
      <c r="K72" s="378">
        <v>943390.76</v>
      </c>
      <c r="L72" s="378"/>
      <c r="M72" s="377">
        <f t="shared" si="23"/>
        <v>100</v>
      </c>
    </row>
    <row r="73" spans="1:13" ht="31.5" outlineLevel="5">
      <c r="A73" s="380" t="s">
        <v>1145</v>
      </c>
      <c r="B73" s="379" t="s">
        <v>172</v>
      </c>
      <c r="C73" s="378">
        <f>SUM(D73:G73)</f>
        <v>94783.14</v>
      </c>
      <c r="D73" s="378"/>
      <c r="E73" s="378"/>
      <c r="F73" s="378">
        <v>94783.14</v>
      </c>
      <c r="G73" s="378"/>
      <c r="H73" s="378">
        <f>SUM(I73:L73)</f>
        <v>94783.14</v>
      </c>
      <c r="I73" s="378"/>
      <c r="J73" s="378"/>
      <c r="K73" s="378">
        <v>94783.14</v>
      </c>
      <c r="L73" s="378"/>
      <c r="M73" s="377">
        <f t="shared" si="23"/>
        <v>100</v>
      </c>
    </row>
    <row r="74" spans="1:13" ht="63" outlineLevel="5">
      <c r="A74" s="380" t="s">
        <v>1144</v>
      </c>
      <c r="B74" s="379" t="s">
        <v>173</v>
      </c>
      <c r="C74" s="378">
        <f>SUM(D74:G74)</f>
        <v>18752881.239999998</v>
      </c>
      <c r="D74" s="378"/>
      <c r="E74" s="378">
        <v>18463588.68</v>
      </c>
      <c r="F74" s="378">
        <v>289292.56</v>
      </c>
      <c r="G74" s="378"/>
      <c r="H74" s="378">
        <f>SUM(I74:L74)</f>
        <v>2544051.2400000002</v>
      </c>
      <c r="I74" s="378"/>
      <c r="J74" s="378">
        <v>2416848.6800000002</v>
      </c>
      <c r="K74" s="378">
        <v>127202.56</v>
      </c>
      <c r="L74" s="378"/>
      <c r="M74" s="377">
        <f t="shared" si="23"/>
        <v>13.566188616251274</v>
      </c>
    </row>
    <row r="75" spans="1:13" s="147" customFormat="1" ht="78.75" outlineLevel="4">
      <c r="A75" s="383" t="s">
        <v>1143</v>
      </c>
      <c r="B75" s="392" t="s">
        <v>587</v>
      </c>
      <c r="C75" s="381">
        <f t="shared" ref="C75:L75" si="25">SUM(C76:C77)</f>
        <v>993137.86</v>
      </c>
      <c r="D75" s="381">
        <f t="shared" si="25"/>
        <v>0</v>
      </c>
      <c r="E75" s="381">
        <f t="shared" si="25"/>
        <v>0</v>
      </c>
      <c r="F75" s="381">
        <f t="shared" si="25"/>
        <v>993137.86</v>
      </c>
      <c r="G75" s="381">
        <f t="shared" si="25"/>
        <v>0</v>
      </c>
      <c r="H75" s="381">
        <f t="shared" si="25"/>
        <v>923521.01</v>
      </c>
      <c r="I75" s="381">
        <f t="shared" si="25"/>
        <v>0</v>
      </c>
      <c r="J75" s="381">
        <f t="shared" si="25"/>
        <v>0</v>
      </c>
      <c r="K75" s="381">
        <f t="shared" si="25"/>
        <v>923521.01</v>
      </c>
      <c r="L75" s="381">
        <f t="shared" si="25"/>
        <v>0</v>
      </c>
      <c r="M75" s="374">
        <f t="shared" si="23"/>
        <v>92.990212859270116</v>
      </c>
    </row>
    <row r="76" spans="1:13" ht="31.5" outlineLevel="5">
      <c r="A76" s="380" t="s">
        <v>1142</v>
      </c>
      <c r="B76" s="386" t="s">
        <v>175</v>
      </c>
      <c r="C76" s="378">
        <f>SUM(D76:G76)</f>
        <v>163000</v>
      </c>
      <c r="D76" s="378"/>
      <c r="E76" s="378"/>
      <c r="F76" s="378">
        <v>163000</v>
      </c>
      <c r="G76" s="378"/>
      <c r="H76" s="378">
        <f>SUM(I76:L76)</f>
        <v>163000</v>
      </c>
      <c r="I76" s="378"/>
      <c r="J76" s="378"/>
      <c r="K76" s="378">
        <v>163000</v>
      </c>
      <c r="L76" s="378"/>
      <c r="M76" s="377">
        <f t="shared" si="23"/>
        <v>100</v>
      </c>
    </row>
    <row r="77" spans="1:13" ht="33.6" customHeight="1" outlineLevel="5">
      <c r="A77" s="380" t="s">
        <v>1141</v>
      </c>
      <c r="B77" s="386" t="s">
        <v>177</v>
      </c>
      <c r="C77" s="378">
        <f>SUM(D77:G77)</f>
        <v>830137.86</v>
      </c>
      <c r="D77" s="378"/>
      <c r="E77" s="378"/>
      <c r="F77" s="378">
        <v>830137.86</v>
      </c>
      <c r="G77" s="378"/>
      <c r="H77" s="378">
        <f>SUM(I77:L77)</f>
        <v>760521.01</v>
      </c>
      <c r="I77" s="378"/>
      <c r="J77" s="378"/>
      <c r="K77" s="378">
        <v>760521.01</v>
      </c>
      <c r="L77" s="378"/>
      <c r="M77" s="377">
        <f t="shared" si="23"/>
        <v>91.613820624926078</v>
      </c>
    </row>
    <row r="78" spans="1:13" s="147" customFormat="1" outlineLevel="4">
      <c r="A78" s="383" t="s">
        <v>1140</v>
      </c>
      <c r="B78" s="392" t="s">
        <v>588</v>
      </c>
      <c r="C78" s="381">
        <f t="shared" ref="C78:L78" si="26">SUM(C79)</f>
        <v>60000</v>
      </c>
      <c r="D78" s="381">
        <f t="shared" si="26"/>
        <v>0</v>
      </c>
      <c r="E78" s="381">
        <f t="shared" si="26"/>
        <v>0</v>
      </c>
      <c r="F78" s="381">
        <f t="shared" si="26"/>
        <v>60000</v>
      </c>
      <c r="G78" s="381">
        <f t="shared" si="26"/>
        <v>0</v>
      </c>
      <c r="H78" s="381">
        <f t="shared" si="26"/>
        <v>60000</v>
      </c>
      <c r="I78" s="381">
        <f t="shared" si="26"/>
        <v>0</v>
      </c>
      <c r="J78" s="381">
        <f t="shared" si="26"/>
        <v>0</v>
      </c>
      <c r="K78" s="381">
        <f t="shared" si="26"/>
        <v>60000</v>
      </c>
      <c r="L78" s="381">
        <f t="shared" si="26"/>
        <v>0</v>
      </c>
      <c r="M78" s="374">
        <f t="shared" si="23"/>
        <v>100</v>
      </c>
    </row>
    <row r="79" spans="1:13" ht="47.25" outlineLevel="5">
      <c r="A79" s="380" t="s">
        <v>703</v>
      </c>
      <c r="B79" s="386" t="s">
        <v>162</v>
      </c>
      <c r="C79" s="378">
        <f>SUM(D79:G79)</f>
        <v>60000</v>
      </c>
      <c r="D79" s="378"/>
      <c r="E79" s="378"/>
      <c r="F79" s="378">
        <v>60000</v>
      </c>
      <c r="G79" s="378"/>
      <c r="H79" s="378">
        <f>SUM(I79:L79)</f>
        <v>60000</v>
      </c>
      <c r="I79" s="378"/>
      <c r="J79" s="378"/>
      <c r="K79" s="378">
        <v>60000</v>
      </c>
      <c r="L79" s="378"/>
      <c r="M79" s="377">
        <f t="shared" si="23"/>
        <v>100</v>
      </c>
    </row>
    <row r="80" spans="1:13" s="147" customFormat="1" ht="80.25" customHeight="1" outlineLevel="1">
      <c r="A80" s="383" t="s">
        <v>1139</v>
      </c>
      <c r="B80" s="382" t="s">
        <v>589</v>
      </c>
      <c r="C80" s="381">
        <f t="shared" ref="C80:L80" si="27">SUM(C81)</f>
        <v>363120</v>
      </c>
      <c r="D80" s="381">
        <f t="shared" si="27"/>
        <v>0</v>
      </c>
      <c r="E80" s="381">
        <f t="shared" si="27"/>
        <v>189000</v>
      </c>
      <c r="F80" s="381">
        <f t="shared" si="27"/>
        <v>74120</v>
      </c>
      <c r="G80" s="381">
        <f t="shared" si="27"/>
        <v>100000</v>
      </c>
      <c r="H80" s="381">
        <f t="shared" si="27"/>
        <v>363120</v>
      </c>
      <c r="I80" s="381">
        <f t="shared" si="27"/>
        <v>0</v>
      </c>
      <c r="J80" s="381">
        <f t="shared" si="27"/>
        <v>189000</v>
      </c>
      <c r="K80" s="381">
        <f t="shared" si="27"/>
        <v>74120</v>
      </c>
      <c r="L80" s="381">
        <f t="shared" si="27"/>
        <v>100000</v>
      </c>
      <c r="M80" s="374">
        <f t="shared" si="23"/>
        <v>100</v>
      </c>
    </row>
    <row r="81" spans="1:13" s="147" customFormat="1" outlineLevel="2">
      <c r="A81" s="383" t="s">
        <v>751</v>
      </c>
      <c r="B81" s="382" t="s">
        <v>590</v>
      </c>
      <c r="C81" s="381">
        <f t="shared" ref="C81:L81" si="28">SUM(C82+C85)</f>
        <v>363120</v>
      </c>
      <c r="D81" s="381">
        <f t="shared" si="28"/>
        <v>0</v>
      </c>
      <c r="E81" s="381">
        <f t="shared" si="28"/>
        <v>189000</v>
      </c>
      <c r="F81" s="381">
        <f t="shared" si="28"/>
        <v>74120</v>
      </c>
      <c r="G81" s="381">
        <f t="shared" si="28"/>
        <v>100000</v>
      </c>
      <c r="H81" s="381">
        <f t="shared" si="28"/>
        <v>363120</v>
      </c>
      <c r="I81" s="381">
        <f t="shared" si="28"/>
        <v>0</v>
      </c>
      <c r="J81" s="381">
        <f t="shared" si="28"/>
        <v>189000</v>
      </c>
      <c r="K81" s="381">
        <f t="shared" si="28"/>
        <v>74120</v>
      </c>
      <c r="L81" s="381">
        <f t="shared" si="28"/>
        <v>100000</v>
      </c>
      <c r="M81" s="374">
        <f t="shared" si="23"/>
        <v>100</v>
      </c>
    </row>
    <row r="82" spans="1:13" s="147" customFormat="1" ht="47.25" outlineLevel="4">
      <c r="A82" s="383" t="s">
        <v>1138</v>
      </c>
      <c r="B82" s="382" t="s">
        <v>591</v>
      </c>
      <c r="C82" s="381">
        <f t="shared" ref="C82:L82" si="29">SUM(C83:C84)</f>
        <v>174120</v>
      </c>
      <c r="D82" s="381">
        <f t="shared" si="29"/>
        <v>0</v>
      </c>
      <c r="E82" s="381">
        <f t="shared" si="29"/>
        <v>0</v>
      </c>
      <c r="F82" s="381">
        <f t="shared" si="29"/>
        <v>74120</v>
      </c>
      <c r="G82" s="381">
        <f t="shared" si="29"/>
        <v>100000</v>
      </c>
      <c r="H82" s="381">
        <f t="shared" si="29"/>
        <v>174120</v>
      </c>
      <c r="I82" s="381">
        <f t="shared" si="29"/>
        <v>0</v>
      </c>
      <c r="J82" s="381">
        <f t="shared" si="29"/>
        <v>0</v>
      </c>
      <c r="K82" s="381">
        <f t="shared" si="29"/>
        <v>74120</v>
      </c>
      <c r="L82" s="381">
        <f t="shared" si="29"/>
        <v>100000</v>
      </c>
      <c r="M82" s="374">
        <f t="shared" si="23"/>
        <v>100</v>
      </c>
    </row>
    <row r="83" spans="1:13" ht="31.5" outlineLevel="5">
      <c r="A83" s="380" t="s">
        <v>1137</v>
      </c>
      <c r="B83" s="379" t="s">
        <v>119</v>
      </c>
      <c r="C83" s="378">
        <f>SUM(D83:G83)</f>
        <v>100000</v>
      </c>
      <c r="D83" s="378"/>
      <c r="E83" s="378"/>
      <c r="F83" s="378"/>
      <c r="G83" s="378">
        <v>100000</v>
      </c>
      <c r="H83" s="378">
        <f>SUM(I83:L83)</f>
        <v>100000</v>
      </c>
      <c r="I83" s="378"/>
      <c r="J83" s="378"/>
      <c r="K83" s="378"/>
      <c r="L83" s="378">
        <v>100000</v>
      </c>
      <c r="M83" s="377">
        <f t="shared" si="23"/>
        <v>100</v>
      </c>
    </row>
    <row r="84" spans="1:13" ht="31.5" outlineLevel="5">
      <c r="A84" s="380" t="s">
        <v>1136</v>
      </c>
      <c r="B84" s="386" t="s">
        <v>962</v>
      </c>
      <c r="C84" s="378">
        <f>SUM(D84:G84)</f>
        <v>74120</v>
      </c>
      <c r="D84" s="378"/>
      <c r="E84" s="378"/>
      <c r="F84" s="378">
        <v>74120</v>
      </c>
      <c r="G84" s="378"/>
      <c r="H84" s="378">
        <f>SUM(I84:L84)</f>
        <v>74120</v>
      </c>
      <c r="I84" s="378"/>
      <c r="J84" s="378"/>
      <c r="K84" s="378">
        <v>74120</v>
      </c>
      <c r="L84" s="378"/>
      <c r="M84" s="377">
        <f t="shared" si="23"/>
        <v>100</v>
      </c>
    </row>
    <row r="85" spans="1:13" s="147" customFormat="1" ht="49.5" customHeight="1" outlineLevel="4">
      <c r="A85" s="383" t="s">
        <v>1135</v>
      </c>
      <c r="B85" s="382" t="s">
        <v>705</v>
      </c>
      <c r="C85" s="381">
        <f t="shared" ref="C85:L85" si="30">SUM(C86)</f>
        <v>189000</v>
      </c>
      <c r="D85" s="381">
        <f t="shared" si="30"/>
        <v>0</v>
      </c>
      <c r="E85" s="381">
        <f t="shared" si="30"/>
        <v>189000</v>
      </c>
      <c r="F85" s="381">
        <f t="shared" si="30"/>
        <v>0</v>
      </c>
      <c r="G85" s="381">
        <f t="shared" si="30"/>
        <v>0</v>
      </c>
      <c r="H85" s="381">
        <f t="shared" si="30"/>
        <v>189000</v>
      </c>
      <c r="I85" s="381">
        <f t="shared" si="30"/>
        <v>0</v>
      </c>
      <c r="J85" s="381">
        <f t="shared" si="30"/>
        <v>189000</v>
      </c>
      <c r="K85" s="381">
        <f t="shared" si="30"/>
        <v>0</v>
      </c>
      <c r="L85" s="381">
        <f t="shared" si="30"/>
        <v>0</v>
      </c>
      <c r="M85" s="374">
        <f t="shared" si="23"/>
        <v>100</v>
      </c>
    </row>
    <row r="86" spans="1:13" ht="72.75" customHeight="1" outlineLevel="5">
      <c r="A86" s="380" t="s">
        <v>1134</v>
      </c>
      <c r="B86" s="379" t="s">
        <v>999</v>
      </c>
      <c r="C86" s="378">
        <f>SUM(D86:G86)</f>
        <v>189000</v>
      </c>
      <c r="D86" s="378"/>
      <c r="E86" s="378">
        <v>189000</v>
      </c>
      <c r="F86" s="378"/>
      <c r="G86" s="378"/>
      <c r="H86" s="378">
        <f>SUM(I86:L86)</f>
        <v>189000</v>
      </c>
      <c r="I86" s="378"/>
      <c r="J86" s="378">
        <v>189000</v>
      </c>
      <c r="K86" s="378"/>
      <c r="L86" s="378"/>
      <c r="M86" s="377">
        <f t="shared" si="23"/>
        <v>100</v>
      </c>
    </row>
    <row r="87" spans="1:13" s="147" customFormat="1" ht="68.25" customHeight="1" outlineLevel="1">
      <c r="A87" s="383" t="s">
        <v>1133</v>
      </c>
      <c r="B87" s="382" t="s">
        <v>592</v>
      </c>
      <c r="C87" s="381">
        <f t="shared" ref="C87:L87" si="31">SUM(C88+C94)</f>
        <v>1322179.33</v>
      </c>
      <c r="D87" s="381">
        <f t="shared" si="31"/>
        <v>0</v>
      </c>
      <c r="E87" s="381">
        <f t="shared" si="31"/>
        <v>119358.3</v>
      </c>
      <c r="F87" s="381">
        <f t="shared" si="31"/>
        <v>1202821.03</v>
      </c>
      <c r="G87" s="381">
        <f t="shared" si="31"/>
        <v>0</v>
      </c>
      <c r="H87" s="381">
        <f t="shared" si="31"/>
        <v>1212791.21</v>
      </c>
      <c r="I87" s="381">
        <f t="shared" si="31"/>
        <v>0</v>
      </c>
      <c r="J87" s="381">
        <f t="shared" si="31"/>
        <v>29991.73</v>
      </c>
      <c r="K87" s="381">
        <f t="shared" si="31"/>
        <v>1182799.48</v>
      </c>
      <c r="L87" s="381">
        <f t="shared" si="31"/>
        <v>0</v>
      </c>
      <c r="M87" s="374">
        <f t="shared" si="23"/>
        <v>91.726680525250686</v>
      </c>
    </row>
    <row r="88" spans="1:13" s="147" customFormat="1" outlineLevel="2">
      <c r="A88" s="383" t="s">
        <v>751</v>
      </c>
      <c r="B88" s="382" t="s">
        <v>593</v>
      </c>
      <c r="C88" s="381">
        <f t="shared" ref="C88:L88" si="32">SUM(C89+C92)</f>
        <v>1202821.03</v>
      </c>
      <c r="D88" s="381">
        <f t="shared" si="32"/>
        <v>0</v>
      </c>
      <c r="E88" s="381">
        <f t="shared" si="32"/>
        <v>0</v>
      </c>
      <c r="F88" s="381">
        <f t="shared" si="32"/>
        <v>1202821.03</v>
      </c>
      <c r="G88" s="381">
        <f t="shared" si="32"/>
        <v>0</v>
      </c>
      <c r="H88" s="381">
        <f t="shared" si="32"/>
        <v>1182799.48</v>
      </c>
      <c r="I88" s="381">
        <f t="shared" si="32"/>
        <v>0</v>
      </c>
      <c r="J88" s="381">
        <f t="shared" si="32"/>
        <v>0</v>
      </c>
      <c r="K88" s="381">
        <f t="shared" si="32"/>
        <v>1182799.48</v>
      </c>
      <c r="L88" s="381">
        <f t="shared" si="32"/>
        <v>0</v>
      </c>
      <c r="M88" s="374">
        <f t="shared" si="23"/>
        <v>98.335450619781724</v>
      </c>
    </row>
    <row r="89" spans="1:13" s="147" customFormat="1" ht="51" customHeight="1" outlineLevel="4">
      <c r="A89" s="383" t="s">
        <v>1132</v>
      </c>
      <c r="B89" s="382" t="s">
        <v>594</v>
      </c>
      <c r="C89" s="381">
        <f t="shared" ref="C89:L89" si="33">SUM(C90:C91)</f>
        <v>1182821.03</v>
      </c>
      <c r="D89" s="381">
        <f t="shared" si="33"/>
        <v>0</v>
      </c>
      <c r="E89" s="381">
        <f t="shared" si="33"/>
        <v>0</v>
      </c>
      <c r="F89" s="381">
        <f t="shared" si="33"/>
        <v>1182821.03</v>
      </c>
      <c r="G89" s="381">
        <f t="shared" si="33"/>
        <v>0</v>
      </c>
      <c r="H89" s="381">
        <f t="shared" si="33"/>
        <v>1182799.48</v>
      </c>
      <c r="I89" s="381">
        <f t="shared" si="33"/>
        <v>0</v>
      </c>
      <c r="J89" s="381">
        <f t="shared" si="33"/>
        <v>0</v>
      </c>
      <c r="K89" s="381">
        <f t="shared" si="33"/>
        <v>1182799.48</v>
      </c>
      <c r="L89" s="381">
        <f t="shared" si="33"/>
        <v>0</v>
      </c>
      <c r="M89" s="374">
        <f t="shared" si="23"/>
        <v>99.998178084473182</v>
      </c>
    </row>
    <row r="90" spans="1:13" ht="78" customHeight="1" outlineLevel="5">
      <c r="A90" s="380" t="s">
        <v>1131</v>
      </c>
      <c r="B90" s="379" t="s">
        <v>182</v>
      </c>
      <c r="C90" s="378">
        <f>SUM(D90:G90)</f>
        <v>812820.97</v>
      </c>
      <c r="D90" s="378"/>
      <c r="E90" s="378"/>
      <c r="F90" s="378">
        <v>812820.97</v>
      </c>
      <c r="G90" s="378"/>
      <c r="H90" s="378">
        <f>SUM(I90:L90)</f>
        <v>812820.97</v>
      </c>
      <c r="I90" s="378"/>
      <c r="J90" s="378"/>
      <c r="K90" s="378">
        <v>812820.97</v>
      </c>
      <c r="L90" s="378"/>
      <c r="M90" s="377">
        <f t="shared" si="23"/>
        <v>100</v>
      </c>
    </row>
    <row r="91" spans="1:13" ht="31.5" outlineLevel="5">
      <c r="A91" s="380" t="s">
        <v>1130</v>
      </c>
      <c r="B91" s="379" t="s">
        <v>184</v>
      </c>
      <c r="C91" s="378">
        <f>SUM(D91:G91)</f>
        <v>370000.06</v>
      </c>
      <c r="D91" s="378"/>
      <c r="E91" s="378"/>
      <c r="F91" s="378">
        <v>370000.06</v>
      </c>
      <c r="G91" s="378"/>
      <c r="H91" s="378">
        <f>SUM(I91:L91)</f>
        <v>369978.51</v>
      </c>
      <c r="I91" s="378"/>
      <c r="J91" s="378"/>
      <c r="K91" s="378">
        <v>369978.51</v>
      </c>
      <c r="L91" s="378"/>
      <c r="M91" s="377">
        <f t="shared" si="23"/>
        <v>99.994175676620173</v>
      </c>
    </row>
    <row r="92" spans="1:13" s="147" customFormat="1" ht="63" outlineLevel="4">
      <c r="A92" s="383" t="s">
        <v>1129</v>
      </c>
      <c r="B92" s="382" t="s">
        <v>595</v>
      </c>
      <c r="C92" s="381">
        <f t="shared" ref="C92:L92" si="34">SUM(C93)</f>
        <v>20000</v>
      </c>
      <c r="D92" s="381">
        <f t="shared" si="34"/>
        <v>0</v>
      </c>
      <c r="E92" s="381">
        <f t="shared" si="34"/>
        <v>0</v>
      </c>
      <c r="F92" s="381">
        <f t="shared" si="34"/>
        <v>20000</v>
      </c>
      <c r="G92" s="381">
        <f t="shared" si="34"/>
        <v>0</v>
      </c>
      <c r="H92" s="381">
        <f t="shared" si="34"/>
        <v>0</v>
      </c>
      <c r="I92" s="381">
        <f t="shared" si="34"/>
        <v>0</v>
      </c>
      <c r="J92" s="381">
        <f t="shared" si="34"/>
        <v>0</v>
      </c>
      <c r="K92" s="381">
        <f t="shared" si="34"/>
        <v>0</v>
      </c>
      <c r="L92" s="381">
        <f t="shared" si="34"/>
        <v>0</v>
      </c>
      <c r="M92" s="374">
        <f t="shared" si="23"/>
        <v>0</v>
      </c>
    </row>
    <row r="93" spans="1:13" ht="63" outlineLevel="5">
      <c r="A93" s="380" t="s">
        <v>1128</v>
      </c>
      <c r="B93" s="386" t="s">
        <v>596</v>
      </c>
      <c r="C93" s="378">
        <f>SUM(D93:G93)</f>
        <v>20000</v>
      </c>
      <c r="D93" s="378"/>
      <c r="E93" s="378"/>
      <c r="F93" s="378">
        <v>20000</v>
      </c>
      <c r="G93" s="378"/>
      <c r="H93" s="378">
        <f>SUM(I93:L93)</f>
        <v>0</v>
      </c>
      <c r="I93" s="378"/>
      <c r="J93" s="378"/>
      <c r="K93" s="378"/>
      <c r="L93" s="378"/>
      <c r="M93" s="377">
        <f t="shared" si="23"/>
        <v>0</v>
      </c>
    </row>
    <row r="94" spans="1:13" s="147" customFormat="1" ht="24.75" customHeight="1" outlineLevel="2">
      <c r="A94" s="383" t="s">
        <v>1093</v>
      </c>
      <c r="B94" s="382" t="s">
        <v>597</v>
      </c>
      <c r="C94" s="381">
        <f t="shared" ref="C94:L94" si="35">SUM(C95)</f>
        <v>119358.3</v>
      </c>
      <c r="D94" s="381">
        <f t="shared" si="35"/>
        <v>0</v>
      </c>
      <c r="E94" s="381">
        <f t="shared" si="35"/>
        <v>119358.3</v>
      </c>
      <c r="F94" s="381">
        <f t="shared" si="35"/>
        <v>0</v>
      </c>
      <c r="G94" s="381">
        <f t="shared" si="35"/>
        <v>0</v>
      </c>
      <c r="H94" s="381">
        <f t="shared" si="35"/>
        <v>29991.73</v>
      </c>
      <c r="I94" s="381">
        <f t="shared" si="35"/>
        <v>0</v>
      </c>
      <c r="J94" s="381">
        <f t="shared" si="35"/>
        <v>29991.73</v>
      </c>
      <c r="K94" s="381">
        <f t="shared" si="35"/>
        <v>0</v>
      </c>
      <c r="L94" s="381">
        <f t="shared" si="35"/>
        <v>0</v>
      </c>
      <c r="M94" s="374">
        <f t="shared" si="23"/>
        <v>25.127477519368153</v>
      </c>
    </row>
    <row r="95" spans="1:13" s="147" customFormat="1" ht="63" outlineLevel="4">
      <c r="A95" s="383" t="s">
        <v>1127</v>
      </c>
      <c r="B95" s="382" t="s">
        <v>598</v>
      </c>
      <c r="C95" s="381">
        <f t="shared" ref="C95:L95" si="36">SUM(C96:C97)</f>
        <v>119358.3</v>
      </c>
      <c r="D95" s="381">
        <f t="shared" si="36"/>
        <v>0</v>
      </c>
      <c r="E95" s="381">
        <f t="shared" si="36"/>
        <v>119358.3</v>
      </c>
      <c r="F95" s="381">
        <f t="shared" si="36"/>
        <v>0</v>
      </c>
      <c r="G95" s="381">
        <f t="shared" si="36"/>
        <v>0</v>
      </c>
      <c r="H95" s="381">
        <f t="shared" si="36"/>
        <v>29991.73</v>
      </c>
      <c r="I95" s="381">
        <f t="shared" si="36"/>
        <v>0</v>
      </c>
      <c r="J95" s="381">
        <f t="shared" si="36"/>
        <v>29991.73</v>
      </c>
      <c r="K95" s="381">
        <f t="shared" si="36"/>
        <v>0</v>
      </c>
      <c r="L95" s="381">
        <f t="shared" si="36"/>
        <v>0</v>
      </c>
      <c r="M95" s="374">
        <f t="shared" si="23"/>
        <v>25.127477519368153</v>
      </c>
    </row>
    <row r="96" spans="1:13" ht="89.65" customHeight="1" outlineLevel="5">
      <c r="A96" s="380" t="s">
        <v>1126</v>
      </c>
      <c r="B96" s="379" t="s">
        <v>125</v>
      </c>
      <c r="C96" s="378">
        <f>SUM(D96:G96)</f>
        <v>71976</v>
      </c>
      <c r="D96" s="378"/>
      <c r="E96" s="378">
        <v>71976</v>
      </c>
      <c r="F96" s="378"/>
      <c r="G96" s="378"/>
      <c r="H96" s="378">
        <f>SUM(I96:L96)</f>
        <v>0</v>
      </c>
      <c r="I96" s="378"/>
      <c r="J96" s="378"/>
      <c r="K96" s="378"/>
      <c r="L96" s="378"/>
      <c r="M96" s="377">
        <f t="shared" si="23"/>
        <v>0</v>
      </c>
    </row>
    <row r="97" spans="1:13" ht="142.69999999999999" customHeight="1" outlineLevel="5">
      <c r="A97" s="380" t="s">
        <v>1125</v>
      </c>
      <c r="B97" s="379" t="s">
        <v>127</v>
      </c>
      <c r="C97" s="378">
        <f>SUM(D97:G97)</f>
        <v>47382.3</v>
      </c>
      <c r="D97" s="378"/>
      <c r="E97" s="378">
        <v>47382.3</v>
      </c>
      <c r="F97" s="378"/>
      <c r="G97" s="378"/>
      <c r="H97" s="378">
        <f>SUM(I97:L97)</f>
        <v>29991.73</v>
      </c>
      <c r="I97" s="378"/>
      <c r="J97" s="378">
        <v>29991.73</v>
      </c>
      <c r="K97" s="378"/>
      <c r="L97" s="378"/>
      <c r="M97" s="377">
        <f t="shared" si="23"/>
        <v>63.297328327244564</v>
      </c>
    </row>
    <row r="98" spans="1:13" s="147" customFormat="1" ht="58.7" customHeight="1" outlineLevel="1">
      <c r="A98" s="383" t="s">
        <v>1124</v>
      </c>
      <c r="B98" s="382" t="s">
        <v>599</v>
      </c>
      <c r="C98" s="381">
        <f t="shared" ref="C98:L99" si="37">SUM(C99)</f>
        <v>8786491</v>
      </c>
      <c r="D98" s="381">
        <f t="shared" si="37"/>
        <v>0</v>
      </c>
      <c r="E98" s="381">
        <f t="shared" si="37"/>
        <v>0</v>
      </c>
      <c r="F98" s="381">
        <f t="shared" si="37"/>
        <v>8286491</v>
      </c>
      <c r="G98" s="381">
        <f t="shared" si="37"/>
        <v>500000</v>
      </c>
      <c r="H98" s="381">
        <f t="shared" si="37"/>
        <v>8786491</v>
      </c>
      <c r="I98" s="381">
        <f t="shared" si="37"/>
        <v>0</v>
      </c>
      <c r="J98" s="381">
        <f t="shared" si="37"/>
        <v>0</v>
      </c>
      <c r="K98" s="381">
        <f t="shared" si="37"/>
        <v>8286491</v>
      </c>
      <c r="L98" s="381">
        <f t="shared" si="37"/>
        <v>500000</v>
      </c>
      <c r="M98" s="374">
        <f t="shared" si="23"/>
        <v>100</v>
      </c>
    </row>
    <row r="99" spans="1:13" s="147" customFormat="1" outlineLevel="2">
      <c r="A99" s="383" t="s">
        <v>751</v>
      </c>
      <c r="B99" s="382" t="s">
        <v>600</v>
      </c>
      <c r="C99" s="381">
        <f t="shared" si="37"/>
        <v>8786491</v>
      </c>
      <c r="D99" s="381">
        <f t="shared" si="37"/>
        <v>0</v>
      </c>
      <c r="E99" s="381">
        <f t="shared" si="37"/>
        <v>0</v>
      </c>
      <c r="F99" s="381">
        <f t="shared" si="37"/>
        <v>8286491</v>
      </c>
      <c r="G99" s="381">
        <f t="shared" si="37"/>
        <v>500000</v>
      </c>
      <c r="H99" s="381">
        <f t="shared" si="37"/>
        <v>8786491</v>
      </c>
      <c r="I99" s="381">
        <f t="shared" si="37"/>
        <v>0</v>
      </c>
      <c r="J99" s="381">
        <f t="shared" si="37"/>
        <v>0</v>
      </c>
      <c r="K99" s="381">
        <f t="shared" si="37"/>
        <v>8286491</v>
      </c>
      <c r="L99" s="381">
        <f t="shared" si="37"/>
        <v>500000</v>
      </c>
      <c r="M99" s="374">
        <f t="shared" si="23"/>
        <v>100</v>
      </c>
    </row>
    <row r="100" spans="1:13" s="147" customFormat="1" ht="80.25" customHeight="1" outlineLevel="4">
      <c r="A100" s="383" t="s">
        <v>1123</v>
      </c>
      <c r="B100" s="382" t="s">
        <v>601</v>
      </c>
      <c r="C100" s="381">
        <f t="shared" ref="C100:L100" si="38">SUM(C101:C104)</f>
        <v>8786491</v>
      </c>
      <c r="D100" s="381">
        <f t="shared" si="38"/>
        <v>0</v>
      </c>
      <c r="E100" s="381">
        <f t="shared" si="38"/>
        <v>0</v>
      </c>
      <c r="F100" s="381">
        <f t="shared" si="38"/>
        <v>8286491</v>
      </c>
      <c r="G100" s="381">
        <f t="shared" si="38"/>
        <v>500000</v>
      </c>
      <c r="H100" s="381">
        <f t="shared" si="38"/>
        <v>8786491</v>
      </c>
      <c r="I100" s="381">
        <f t="shared" si="38"/>
        <v>0</v>
      </c>
      <c r="J100" s="381">
        <f t="shared" si="38"/>
        <v>0</v>
      </c>
      <c r="K100" s="381">
        <f t="shared" si="38"/>
        <v>8286491</v>
      </c>
      <c r="L100" s="381">
        <f t="shared" si="38"/>
        <v>500000</v>
      </c>
      <c r="M100" s="374">
        <f t="shared" si="23"/>
        <v>100</v>
      </c>
    </row>
    <row r="101" spans="1:13" ht="63" outlineLevel="5">
      <c r="A101" s="380" t="s">
        <v>1122</v>
      </c>
      <c r="B101" s="379" t="s">
        <v>365</v>
      </c>
      <c r="C101" s="378">
        <f>SUM(D101:G101)</f>
        <v>5276711</v>
      </c>
      <c r="D101" s="378"/>
      <c r="E101" s="378"/>
      <c r="F101" s="378">
        <v>5276711</v>
      </c>
      <c r="G101" s="378"/>
      <c r="H101" s="378">
        <f>SUM(I101:L101)</f>
        <v>5276711</v>
      </c>
      <c r="I101" s="378"/>
      <c r="J101" s="378"/>
      <c r="K101" s="378">
        <v>5276711</v>
      </c>
      <c r="L101" s="378"/>
      <c r="M101" s="377">
        <f t="shared" si="23"/>
        <v>100</v>
      </c>
    </row>
    <row r="102" spans="1:13" ht="31.5" outlineLevel="5">
      <c r="A102" s="380" t="s">
        <v>1121</v>
      </c>
      <c r="B102" s="386" t="s">
        <v>367</v>
      </c>
      <c r="C102" s="378">
        <f>SUM(D102:G102)</f>
        <v>70500</v>
      </c>
      <c r="D102" s="378"/>
      <c r="E102" s="378"/>
      <c r="F102" s="378">
        <v>70500</v>
      </c>
      <c r="G102" s="378"/>
      <c r="H102" s="378">
        <f>SUM(I102:L102)</f>
        <v>70500</v>
      </c>
      <c r="I102" s="378"/>
      <c r="J102" s="378"/>
      <c r="K102" s="378">
        <v>70500</v>
      </c>
      <c r="L102" s="378"/>
      <c r="M102" s="377">
        <f t="shared" ref="M102:M133" si="39">SUM(H102/C102)*100</f>
        <v>100</v>
      </c>
    </row>
    <row r="103" spans="1:13" ht="38.25" customHeight="1" outlineLevel="5">
      <c r="A103" s="380" t="s">
        <v>1120</v>
      </c>
      <c r="B103" s="386" t="s">
        <v>1006</v>
      </c>
      <c r="C103" s="378">
        <f>SUM(D103:G103)</f>
        <v>2939280</v>
      </c>
      <c r="D103" s="378"/>
      <c r="E103" s="378"/>
      <c r="F103" s="378">
        <v>2939280</v>
      </c>
      <c r="G103" s="378"/>
      <c r="H103" s="378">
        <f>SUM(I103:L103)</f>
        <v>2939280</v>
      </c>
      <c r="I103" s="378"/>
      <c r="J103" s="378"/>
      <c r="K103" s="378">
        <v>2939280</v>
      </c>
      <c r="L103" s="378"/>
      <c r="M103" s="377">
        <f t="shared" si="39"/>
        <v>100</v>
      </c>
    </row>
    <row r="104" spans="1:13" ht="112.9" customHeight="1" outlineLevel="5">
      <c r="A104" s="380" t="s">
        <v>1119</v>
      </c>
      <c r="B104" s="379" t="s">
        <v>369</v>
      </c>
      <c r="C104" s="378">
        <f>SUM(D104:G104)</f>
        <v>500000</v>
      </c>
      <c r="D104" s="378"/>
      <c r="E104" s="378"/>
      <c r="F104" s="378"/>
      <c r="G104" s="378">
        <v>500000</v>
      </c>
      <c r="H104" s="378">
        <f>SUM(I104:L104)</f>
        <v>500000</v>
      </c>
      <c r="I104" s="378"/>
      <c r="J104" s="378"/>
      <c r="K104" s="378"/>
      <c r="L104" s="378">
        <v>500000</v>
      </c>
      <c r="M104" s="377">
        <f t="shared" si="39"/>
        <v>100</v>
      </c>
    </row>
    <row r="105" spans="1:13" s="147" customFormat="1" ht="45.75" customHeight="1" outlineLevel="1">
      <c r="A105" s="383" t="s">
        <v>1118</v>
      </c>
      <c r="B105" s="382" t="s">
        <v>602</v>
      </c>
      <c r="C105" s="381">
        <f t="shared" ref="C105:L105" si="40">SUM(C106)</f>
        <v>940567.72</v>
      </c>
      <c r="D105" s="381">
        <f t="shared" si="40"/>
        <v>0</v>
      </c>
      <c r="E105" s="381">
        <f t="shared" si="40"/>
        <v>732611.72</v>
      </c>
      <c r="F105" s="381">
        <f t="shared" si="40"/>
        <v>27956</v>
      </c>
      <c r="G105" s="381">
        <f t="shared" si="40"/>
        <v>180000</v>
      </c>
      <c r="H105" s="381">
        <f t="shared" si="40"/>
        <v>940567.72</v>
      </c>
      <c r="I105" s="381">
        <f t="shared" si="40"/>
        <v>0</v>
      </c>
      <c r="J105" s="381">
        <f t="shared" si="40"/>
        <v>732611.72</v>
      </c>
      <c r="K105" s="381">
        <f t="shared" si="40"/>
        <v>27956</v>
      </c>
      <c r="L105" s="381">
        <f t="shared" si="40"/>
        <v>180000</v>
      </c>
      <c r="M105" s="374">
        <f t="shared" si="39"/>
        <v>100</v>
      </c>
    </row>
    <row r="106" spans="1:13" s="147" customFormat="1" outlineLevel="2">
      <c r="A106" s="383" t="s">
        <v>751</v>
      </c>
      <c r="B106" s="382" t="s">
        <v>603</v>
      </c>
      <c r="C106" s="381">
        <f t="shared" ref="C106:L106" si="41">SUM(C107+C112)</f>
        <v>940567.72</v>
      </c>
      <c r="D106" s="381">
        <f t="shared" si="41"/>
        <v>0</v>
      </c>
      <c r="E106" s="381">
        <f t="shared" si="41"/>
        <v>732611.72</v>
      </c>
      <c r="F106" s="381">
        <f t="shared" si="41"/>
        <v>27956</v>
      </c>
      <c r="G106" s="381">
        <f t="shared" si="41"/>
        <v>180000</v>
      </c>
      <c r="H106" s="381">
        <f t="shared" si="41"/>
        <v>940567.72</v>
      </c>
      <c r="I106" s="381">
        <f t="shared" si="41"/>
        <v>0</v>
      </c>
      <c r="J106" s="381">
        <f t="shared" si="41"/>
        <v>732611.72</v>
      </c>
      <c r="K106" s="381">
        <f t="shared" si="41"/>
        <v>27956</v>
      </c>
      <c r="L106" s="381">
        <f t="shared" si="41"/>
        <v>180000</v>
      </c>
      <c r="M106" s="374">
        <f t="shared" si="39"/>
        <v>100</v>
      </c>
    </row>
    <row r="107" spans="1:13" s="147" customFormat="1" ht="30" customHeight="1" outlineLevel="4">
      <c r="A107" s="383" t="s">
        <v>1117</v>
      </c>
      <c r="B107" s="382" t="s">
        <v>604</v>
      </c>
      <c r="C107" s="381">
        <f t="shared" ref="C107:L107" si="42">SUM(C108:C111)</f>
        <v>900567.72</v>
      </c>
      <c r="D107" s="381">
        <f t="shared" si="42"/>
        <v>0</v>
      </c>
      <c r="E107" s="381">
        <f t="shared" si="42"/>
        <v>732611.72</v>
      </c>
      <c r="F107" s="381">
        <f t="shared" si="42"/>
        <v>27956</v>
      </c>
      <c r="G107" s="381">
        <f t="shared" si="42"/>
        <v>140000</v>
      </c>
      <c r="H107" s="381">
        <f t="shared" si="42"/>
        <v>900567.72</v>
      </c>
      <c r="I107" s="381">
        <f t="shared" si="42"/>
        <v>0</v>
      </c>
      <c r="J107" s="381">
        <f t="shared" si="42"/>
        <v>732611.72</v>
      </c>
      <c r="K107" s="381">
        <f t="shared" si="42"/>
        <v>27956</v>
      </c>
      <c r="L107" s="381">
        <f t="shared" si="42"/>
        <v>140000</v>
      </c>
      <c r="M107" s="374">
        <f t="shared" si="39"/>
        <v>100</v>
      </c>
    </row>
    <row r="108" spans="1:13" ht="47.25" outlineLevel="5">
      <c r="A108" s="391" t="s">
        <v>1116</v>
      </c>
      <c r="B108" s="390" t="s">
        <v>280</v>
      </c>
      <c r="C108" s="378">
        <f>SUM(D108:G108)</f>
        <v>11956</v>
      </c>
      <c r="D108" s="378"/>
      <c r="E108" s="378"/>
      <c r="F108" s="378">
        <v>11956</v>
      </c>
      <c r="G108" s="378"/>
      <c r="H108" s="378">
        <f>SUM(I108:L108)</f>
        <v>11956</v>
      </c>
      <c r="I108" s="378"/>
      <c r="J108" s="378"/>
      <c r="K108" s="378">
        <v>11956</v>
      </c>
      <c r="L108" s="378"/>
      <c r="M108" s="377">
        <f t="shared" si="39"/>
        <v>100</v>
      </c>
    </row>
    <row r="109" spans="1:13" ht="63" outlineLevel="5">
      <c r="A109" s="380" t="s">
        <v>1112</v>
      </c>
      <c r="B109" s="379" t="s">
        <v>282</v>
      </c>
      <c r="C109" s="378">
        <f>SUM(D109:G109)</f>
        <v>140000</v>
      </c>
      <c r="D109" s="378"/>
      <c r="E109" s="378"/>
      <c r="F109" s="378"/>
      <c r="G109" s="378">
        <v>140000</v>
      </c>
      <c r="H109" s="378">
        <f>SUM(I109:L109)</f>
        <v>140000</v>
      </c>
      <c r="I109" s="378"/>
      <c r="J109" s="378"/>
      <c r="K109" s="378"/>
      <c r="L109" s="378">
        <v>140000</v>
      </c>
      <c r="M109" s="377">
        <f t="shared" si="39"/>
        <v>100</v>
      </c>
    </row>
    <row r="110" spans="1:13" ht="94.5" outlineLevel="5">
      <c r="A110" s="389" t="s">
        <v>1115</v>
      </c>
      <c r="B110" s="388" t="s">
        <v>1010</v>
      </c>
      <c r="C110" s="378">
        <f>SUM(D110:G110)</f>
        <v>16000</v>
      </c>
      <c r="D110" s="378"/>
      <c r="E110" s="378"/>
      <c r="F110" s="378">
        <v>16000</v>
      </c>
      <c r="G110" s="378"/>
      <c r="H110" s="378">
        <f>SUM(I110:L110)</f>
        <v>16000</v>
      </c>
      <c r="I110" s="378"/>
      <c r="J110" s="378"/>
      <c r="K110" s="378">
        <v>16000</v>
      </c>
      <c r="L110" s="378"/>
      <c r="M110" s="377">
        <f t="shared" si="39"/>
        <v>100</v>
      </c>
    </row>
    <row r="111" spans="1:13" ht="58.7" customHeight="1" outlineLevel="5">
      <c r="A111" s="380" t="s">
        <v>1114</v>
      </c>
      <c r="B111" s="379" t="s">
        <v>22</v>
      </c>
      <c r="C111" s="378">
        <f>SUM(D111:G111)</f>
        <v>732611.72</v>
      </c>
      <c r="D111" s="378"/>
      <c r="E111" s="378">
        <v>732611.72</v>
      </c>
      <c r="F111" s="378"/>
      <c r="G111" s="378"/>
      <c r="H111" s="378">
        <f>SUM(I111:L111)</f>
        <v>732611.72</v>
      </c>
      <c r="I111" s="378"/>
      <c r="J111" s="378">
        <v>732611.72</v>
      </c>
      <c r="K111" s="378"/>
      <c r="L111" s="378"/>
      <c r="M111" s="377">
        <f t="shared" si="39"/>
        <v>100</v>
      </c>
    </row>
    <row r="112" spans="1:13" s="147" customFormat="1" ht="78.75" outlineLevel="4">
      <c r="A112" s="383" t="s">
        <v>1113</v>
      </c>
      <c r="B112" s="382" t="s">
        <v>606</v>
      </c>
      <c r="C112" s="381">
        <f t="shared" ref="C112:L112" si="43">SUM(C113)</f>
        <v>40000</v>
      </c>
      <c r="D112" s="381">
        <f t="shared" si="43"/>
        <v>0</v>
      </c>
      <c r="E112" s="381">
        <f t="shared" si="43"/>
        <v>0</v>
      </c>
      <c r="F112" s="381">
        <f t="shared" si="43"/>
        <v>0</v>
      </c>
      <c r="G112" s="381">
        <f t="shared" si="43"/>
        <v>40000</v>
      </c>
      <c r="H112" s="381">
        <f t="shared" si="43"/>
        <v>40000</v>
      </c>
      <c r="I112" s="381">
        <f t="shared" si="43"/>
        <v>0</v>
      </c>
      <c r="J112" s="381">
        <f t="shared" si="43"/>
        <v>0</v>
      </c>
      <c r="K112" s="381">
        <f t="shared" si="43"/>
        <v>0</v>
      </c>
      <c r="L112" s="381">
        <f t="shared" si="43"/>
        <v>40000</v>
      </c>
      <c r="M112" s="374">
        <f t="shared" si="39"/>
        <v>100</v>
      </c>
    </row>
    <row r="113" spans="1:13" ht="63" outlineLevel="5">
      <c r="A113" s="380" t="s">
        <v>1112</v>
      </c>
      <c r="B113" s="379" t="s">
        <v>283</v>
      </c>
      <c r="C113" s="378">
        <f>SUM(D113:G113)</f>
        <v>40000</v>
      </c>
      <c r="D113" s="378"/>
      <c r="E113" s="378"/>
      <c r="F113" s="378"/>
      <c r="G113" s="378">
        <v>40000</v>
      </c>
      <c r="H113" s="378">
        <f>SUM(I113:L113)</f>
        <v>40000</v>
      </c>
      <c r="I113" s="378"/>
      <c r="J113" s="378"/>
      <c r="K113" s="378"/>
      <c r="L113" s="378">
        <v>40000</v>
      </c>
      <c r="M113" s="377">
        <f t="shared" si="39"/>
        <v>100</v>
      </c>
    </row>
    <row r="114" spans="1:13" s="147" customFormat="1" ht="60.6" customHeight="1" outlineLevel="1">
      <c r="A114" s="383" t="s">
        <v>1111</v>
      </c>
      <c r="B114" s="382" t="s">
        <v>607</v>
      </c>
      <c r="C114" s="381">
        <f t="shared" ref="C114:L114" si="44">SUM(C115)</f>
        <v>6346610.3399999999</v>
      </c>
      <c r="D114" s="381">
        <f t="shared" si="44"/>
        <v>0</v>
      </c>
      <c r="E114" s="381">
        <f t="shared" si="44"/>
        <v>1070854</v>
      </c>
      <c r="F114" s="381">
        <f t="shared" si="44"/>
        <v>5275756.34</v>
      </c>
      <c r="G114" s="381">
        <f t="shared" si="44"/>
        <v>0</v>
      </c>
      <c r="H114" s="381">
        <f t="shared" si="44"/>
        <v>6337787.8099999996</v>
      </c>
      <c r="I114" s="381">
        <f t="shared" si="44"/>
        <v>0</v>
      </c>
      <c r="J114" s="381">
        <f t="shared" si="44"/>
        <v>1070854</v>
      </c>
      <c r="K114" s="381">
        <f t="shared" si="44"/>
        <v>5266933.8099999996</v>
      </c>
      <c r="L114" s="381">
        <f t="shared" si="44"/>
        <v>0</v>
      </c>
      <c r="M114" s="374">
        <f t="shared" si="39"/>
        <v>99.860988314590614</v>
      </c>
    </row>
    <row r="115" spans="1:13" s="147" customFormat="1" outlineLevel="2">
      <c r="A115" s="383" t="s">
        <v>751</v>
      </c>
      <c r="B115" s="382" t="s">
        <v>608</v>
      </c>
      <c r="C115" s="381">
        <f t="shared" ref="C115:L115" si="45">SUM(C116+C118)</f>
        <v>6346610.3399999999</v>
      </c>
      <c r="D115" s="381">
        <f t="shared" si="45"/>
        <v>0</v>
      </c>
      <c r="E115" s="381">
        <f t="shared" si="45"/>
        <v>1070854</v>
      </c>
      <c r="F115" s="381">
        <f t="shared" si="45"/>
        <v>5275756.34</v>
      </c>
      <c r="G115" s="381">
        <f t="shared" si="45"/>
        <v>0</v>
      </c>
      <c r="H115" s="381">
        <f t="shared" si="45"/>
        <v>6337787.8099999996</v>
      </c>
      <c r="I115" s="381">
        <f t="shared" si="45"/>
        <v>0</v>
      </c>
      <c r="J115" s="381">
        <f t="shared" si="45"/>
        <v>1070854</v>
      </c>
      <c r="K115" s="381">
        <f t="shared" si="45"/>
        <v>5266933.8099999996</v>
      </c>
      <c r="L115" s="381">
        <f t="shared" si="45"/>
        <v>0</v>
      </c>
      <c r="M115" s="374">
        <f t="shared" si="39"/>
        <v>99.860988314590614</v>
      </c>
    </row>
    <row r="116" spans="1:13" s="147" customFormat="1" ht="47.25" outlineLevel="4">
      <c r="A116" s="383" t="s">
        <v>1110</v>
      </c>
      <c r="B116" s="382" t="s">
        <v>609</v>
      </c>
      <c r="C116" s="381">
        <f t="shared" ref="C116:L116" si="46">SUM(C117)</f>
        <v>6346610.3399999999</v>
      </c>
      <c r="D116" s="381">
        <f t="shared" si="46"/>
        <v>0</v>
      </c>
      <c r="E116" s="381">
        <f t="shared" si="46"/>
        <v>1070854</v>
      </c>
      <c r="F116" s="381">
        <f t="shared" si="46"/>
        <v>5275756.34</v>
      </c>
      <c r="G116" s="381">
        <f t="shared" si="46"/>
        <v>0</v>
      </c>
      <c r="H116" s="381">
        <f t="shared" si="46"/>
        <v>6337787.8099999996</v>
      </c>
      <c r="I116" s="381">
        <f t="shared" si="46"/>
        <v>0</v>
      </c>
      <c r="J116" s="381">
        <f t="shared" si="46"/>
        <v>1070854</v>
      </c>
      <c r="K116" s="381">
        <f t="shared" si="46"/>
        <v>5266933.8099999996</v>
      </c>
      <c r="L116" s="381">
        <f t="shared" si="46"/>
        <v>0</v>
      </c>
      <c r="M116" s="374">
        <f t="shared" si="39"/>
        <v>99.860988314590614</v>
      </c>
    </row>
    <row r="117" spans="1:13" ht="78.75" outlineLevel="5">
      <c r="A117" s="380" t="s">
        <v>1109</v>
      </c>
      <c r="B117" s="379" t="s">
        <v>66</v>
      </c>
      <c r="C117" s="378">
        <f>SUM(D117:G117)</f>
        <v>6346610.3399999999</v>
      </c>
      <c r="D117" s="378"/>
      <c r="E117" s="378">
        <v>1070854</v>
      </c>
      <c r="F117" s="378">
        <v>5275756.34</v>
      </c>
      <c r="G117" s="378"/>
      <c r="H117" s="378">
        <f>SUM(I117:L117)</f>
        <v>6337787.8099999996</v>
      </c>
      <c r="I117" s="378"/>
      <c r="J117" s="378">
        <v>1070854</v>
      </c>
      <c r="K117" s="378">
        <v>5266933.8099999996</v>
      </c>
      <c r="L117" s="378"/>
      <c r="M117" s="377">
        <f t="shared" si="39"/>
        <v>99.860988314590614</v>
      </c>
    </row>
    <row r="118" spans="1:13" s="147" customFormat="1" ht="47.25" hidden="1" outlineLevel="4">
      <c r="A118" s="383" t="s">
        <v>1108</v>
      </c>
      <c r="B118" s="382" t="s">
        <v>610</v>
      </c>
      <c r="C118" s="381">
        <f t="shared" ref="C118:L118" si="47">SUM(C119)</f>
        <v>0</v>
      </c>
      <c r="D118" s="381">
        <f t="shared" si="47"/>
        <v>0</v>
      </c>
      <c r="E118" s="381">
        <f t="shared" si="47"/>
        <v>0</v>
      </c>
      <c r="F118" s="381">
        <f t="shared" si="47"/>
        <v>0</v>
      </c>
      <c r="G118" s="381">
        <f t="shared" si="47"/>
        <v>0</v>
      </c>
      <c r="H118" s="381">
        <f t="shared" si="47"/>
        <v>0</v>
      </c>
      <c r="I118" s="381">
        <f t="shared" si="47"/>
        <v>0</v>
      </c>
      <c r="J118" s="381">
        <f t="shared" si="47"/>
        <v>0</v>
      </c>
      <c r="K118" s="381">
        <f t="shared" si="47"/>
        <v>0</v>
      </c>
      <c r="L118" s="381">
        <f t="shared" si="47"/>
        <v>0</v>
      </c>
      <c r="M118" s="374" t="e">
        <f t="shared" si="39"/>
        <v>#DIV/0!</v>
      </c>
    </row>
    <row r="119" spans="1:13" ht="51.75" hidden="1" customHeight="1" outlineLevel="5">
      <c r="A119" s="380" t="s">
        <v>1107</v>
      </c>
      <c r="B119" s="379" t="s">
        <v>611</v>
      </c>
      <c r="C119" s="378">
        <f>SUM(D119:G119)</f>
        <v>0</v>
      </c>
      <c r="D119" s="378"/>
      <c r="E119" s="378"/>
      <c r="F119" s="378"/>
      <c r="G119" s="378"/>
      <c r="H119" s="378">
        <f>SUM(I119:L119)</f>
        <v>0</v>
      </c>
      <c r="I119" s="378"/>
      <c r="J119" s="378"/>
      <c r="K119" s="378"/>
      <c r="L119" s="378"/>
      <c r="M119" s="377" t="e">
        <f t="shared" si="39"/>
        <v>#DIV/0!</v>
      </c>
    </row>
    <row r="120" spans="1:13" s="147" customFormat="1" ht="65.25" customHeight="1" outlineLevel="1" collapsed="1">
      <c r="A120" s="383" t="s">
        <v>1106</v>
      </c>
      <c r="B120" s="382" t="s">
        <v>612</v>
      </c>
      <c r="C120" s="381">
        <f t="shared" ref="C120:L120" si="48">SUM(C121)</f>
        <v>23156846.450000003</v>
      </c>
      <c r="D120" s="381">
        <f t="shared" si="48"/>
        <v>0</v>
      </c>
      <c r="E120" s="381">
        <f t="shared" si="48"/>
        <v>6748111.4900000002</v>
      </c>
      <c r="F120" s="381">
        <f t="shared" si="48"/>
        <v>16408734.960000001</v>
      </c>
      <c r="G120" s="381">
        <f t="shared" si="48"/>
        <v>0</v>
      </c>
      <c r="H120" s="381">
        <f t="shared" si="48"/>
        <v>21532596.800000001</v>
      </c>
      <c r="I120" s="381">
        <f t="shared" si="48"/>
        <v>0</v>
      </c>
      <c r="J120" s="381">
        <f t="shared" si="48"/>
        <v>6748111.4800000004</v>
      </c>
      <c r="K120" s="381">
        <f t="shared" si="48"/>
        <v>14784485.32</v>
      </c>
      <c r="L120" s="381">
        <f t="shared" si="48"/>
        <v>0</v>
      </c>
      <c r="M120" s="374">
        <f t="shared" si="39"/>
        <v>92.985877185362597</v>
      </c>
    </row>
    <row r="121" spans="1:13" s="147" customFormat="1" outlineLevel="2">
      <c r="A121" s="383" t="s">
        <v>751</v>
      </c>
      <c r="B121" s="382" t="s">
        <v>613</v>
      </c>
      <c r="C121" s="381">
        <f t="shared" ref="C121:L121" si="49">SUM(C122+C129)</f>
        <v>23156846.450000003</v>
      </c>
      <c r="D121" s="381">
        <f t="shared" si="49"/>
        <v>0</v>
      </c>
      <c r="E121" s="381">
        <f t="shared" si="49"/>
        <v>6748111.4900000002</v>
      </c>
      <c r="F121" s="381">
        <f t="shared" si="49"/>
        <v>16408734.960000001</v>
      </c>
      <c r="G121" s="381">
        <f t="shared" si="49"/>
        <v>0</v>
      </c>
      <c r="H121" s="381">
        <f t="shared" si="49"/>
        <v>21532596.800000001</v>
      </c>
      <c r="I121" s="381">
        <f t="shared" si="49"/>
        <v>0</v>
      </c>
      <c r="J121" s="381">
        <f t="shared" si="49"/>
        <v>6748111.4800000004</v>
      </c>
      <c r="K121" s="381">
        <f t="shared" si="49"/>
        <v>14784485.32</v>
      </c>
      <c r="L121" s="381">
        <f t="shared" si="49"/>
        <v>0</v>
      </c>
      <c r="M121" s="374">
        <f t="shared" si="39"/>
        <v>92.985877185362597</v>
      </c>
    </row>
    <row r="122" spans="1:13" s="147" customFormat="1" ht="48.75" customHeight="1" outlineLevel="4">
      <c r="A122" s="383" t="s">
        <v>1105</v>
      </c>
      <c r="B122" s="382" t="s">
        <v>614</v>
      </c>
      <c r="C122" s="381">
        <f t="shared" ref="C122:L122" si="50">SUM(C123:C128)</f>
        <v>21716846.450000003</v>
      </c>
      <c r="D122" s="381">
        <f t="shared" si="50"/>
        <v>0</v>
      </c>
      <c r="E122" s="381">
        <f t="shared" si="50"/>
        <v>6748111.4900000002</v>
      </c>
      <c r="F122" s="381">
        <f t="shared" si="50"/>
        <v>14968734.960000001</v>
      </c>
      <c r="G122" s="381">
        <f t="shared" si="50"/>
        <v>0</v>
      </c>
      <c r="H122" s="381">
        <f t="shared" si="50"/>
        <v>20132596.800000001</v>
      </c>
      <c r="I122" s="381">
        <f t="shared" si="50"/>
        <v>0</v>
      </c>
      <c r="J122" s="381">
        <f t="shared" si="50"/>
        <v>6748111.4800000004</v>
      </c>
      <c r="K122" s="381">
        <f t="shared" si="50"/>
        <v>13384485.32</v>
      </c>
      <c r="L122" s="381">
        <f t="shared" si="50"/>
        <v>0</v>
      </c>
      <c r="M122" s="374">
        <f t="shared" si="39"/>
        <v>92.704973746314806</v>
      </c>
    </row>
    <row r="123" spans="1:13" ht="78.400000000000006" customHeight="1" outlineLevel="5">
      <c r="A123" s="380" t="s">
        <v>1104</v>
      </c>
      <c r="B123" s="379" t="s">
        <v>964</v>
      </c>
      <c r="C123" s="378">
        <f t="shared" ref="C123:C128" si="51">SUM(D123:G123)</f>
        <v>2098930.65</v>
      </c>
      <c r="D123" s="378"/>
      <c r="E123" s="378"/>
      <c r="F123" s="378">
        <v>2098930.65</v>
      </c>
      <c r="G123" s="378"/>
      <c r="H123" s="378">
        <f t="shared" ref="H123:H128" si="52">SUM(I123:L123)</f>
        <v>719343.03</v>
      </c>
      <c r="I123" s="378"/>
      <c r="J123" s="378"/>
      <c r="K123" s="378">
        <v>719343.03</v>
      </c>
      <c r="L123" s="378"/>
      <c r="M123" s="377">
        <f t="shared" si="39"/>
        <v>34.271881731776134</v>
      </c>
    </row>
    <row r="124" spans="1:13" ht="82.5" customHeight="1" outlineLevel="5">
      <c r="A124" s="380" t="s">
        <v>1103</v>
      </c>
      <c r="B124" s="379" t="s">
        <v>966</v>
      </c>
      <c r="C124" s="378">
        <f t="shared" si="51"/>
        <v>6275566.6699999999</v>
      </c>
      <c r="D124" s="378"/>
      <c r="E124" s="378"/>
      <c r="F124" s="378">
        <v>6275566.6699999999</v>
      </c>
      <c r="G124" s="378"/>
      <c r="H124" s="378">
        <f t="shared" si="52"/>
        <v>6275566.6699999999</v>
      </c>
      <c r="I124" s="378"/>
      <c r="J124" s="378"/>
      <c r="K124" s="378">
        <v>6275566.6699999999</v>
      </c>
      <c r="L124" s="378"/>
      <c r="M124" s="377">
        <f t="shared" si="39"/>
        <v>100</v>
      </c>
    </row>
    <row r="125" spans="1:13" ht="75.599999999999994" customHeight="1" outlineLevel="5">
      <c r="A125" s="380" t="s">
        <v>1102</v>
      </c>
      <c r="B125" s="379" t="s">
        <v>968</v>
      </c>
      <c r="C125" s="378">
        <f t="shared" si="51"/>
        <v>4434699.87</v>
      </c>
      <c r="D125" s="378"/>
      <c r="E125" s="378"/>
      <c r="F125" s="378">
        <v>4434699.87</v>
      </c>
      <c r="G125" s="378"/>
      <c r="H125" s="378">
        <f t="shared" si="52"/>
        <v>4434535.45</v>
      </c>
      <c r="I125" s="378"/>
      <c r="J125" s="378"/>
      <c r="K125" s="378">
        <v>4434535.45</v>
      </c>
      <c r="L125" s="378"/>
      <c r="M125" s="377">
        <f t="shared" si="39"/>
        <v>99.996292421024648</v>
      </c>
    </row>
    <row r="126" spans="1:13" ht="31.5" outlineLevel="5">
      <c r="A126" s="380" t="s">
        <v>1101</v>
      </c>
      <c r="B126" s="379" t="s">
        <v>967</v>
      </c>
      <c r="C126" s="378">
        <f t="shared" si="51"/>
        <v>1000</v>
      </c>
      <c r="D126" s="378"/>
      <c r="E126" s="378"/>
      <c r="F126" s="378">
        <v>1000</v>
      </c>
      <c r="G126" s="378"/>
      <c r="H126" s="378">
        <f t="shared" si="52"/>
        <v>0</v>
      </c>
      <c r="I126" s="378"/>
      <c r="J126" s="378"/>
      <c r="K126" s="378"/>
      <c r="L126" s="378"/>
      <c r="M126" s="377">
        <f t="shared" si="39"/>
        <v>0</v>
      </c>
    </row>
    <row r="127" spans="1:13" ht="63" outlineLevel="5">
      <c r="A127" s="380" t="s">
        <v>1100</v>
      </c>
      <c r="B127" s="379" t="s">
        <v>969</v>
      </c>
      <c r="C127" s="378">
        <f t="shared" si="51"/>
        <v>105000</v>
      </c>
      <c r="D127" s="378"/>
      <c r="E127" s="378"/>
      <c r="F127" s="378">
        <v>105000</v>
      </c>
      <c r="G127" s="378"/>
      <c r="H127" s="378">
        <f t="shared" si="52"/>
        <v>57000</v>
      </c>
      <c r="I127" s="378"/>
      <c r="J127" s="378"/>
      <c r="K127" s="378">
        <v>57000</v>
      </c>
      <c r="L127" s="378"/>
      <c r="M127" s="377">
        <f t="shared" si="39"/>
        <v>54.285714285714285</v>
      </c>
    </row>
    <row r="128" spans="1:13" ht="116.65" customHeight="1" outlineLevel="5">
      <c r="A128" s="380" t="s">
        <v>1099</v>
      </c>
      <c r="B128" s="379" t="s">
        <v>970</v>
      </c>
      <c r="C128" s="378">
        <f t="shared" si="51"/>
        <v>8801649.2599999998</v>
      </c>
      <c r="D128" s="378"/>
      <c r="E128" s="378">
        <v>6748111.4900000002</v>
      </c>
      <c r="F128" s="378">
        <v>2053537.77</v>
      </c>
      <c r="G128" s="378"/>
      <c r="H128" s="378">
        <f t="shared" si="52"/>
        <v>8646151.6500000004</v>
      </c>
      <c r="I128" s="378"/>
      <c r="J128" s="378">
        <v>6748111.4800000004</v>
      </c>
      <c r="K128" s="378">
        <v>1898040.17</v>
      </c>
      <c r="L128" s="378"/>
      <c r="M128" s="377">
        <f t="shared" si="39"/>
        <v>98.23331280983129</v>
      </c>
    </row>
    <row r="129" spans="1:13" s="147" customFormat="1" ht="47.25" outlineLevel="4">
      <c r="A129" s="383" t="s">
        <v>1098</v>
      </c>
      <c r="B129" s="382" t="s">
        <v>615</v>
      </c>
      <c r="C129" s="381">
        <f t="shared" ref="C129:L129" si="53">SUM(C130)</f>
        <v>1440000</v>
      </c>
      <c r="D129" s="381">
        <f t="shared" si="53"/>
        <v>0</v>
      </c>
      <c r="E129" s="381">
        <f t="shared" si="53"/>
        <v>0</v>
      </c>
      <c r="F129" s="381">
        <f t="shared" si="53"/>
        <v>1440000</v>
      </c>
      <c r="G129" s="381">
        <f t="shared" si="53"/>
        <v>0</v>
      </c>
      <c r="H129" s="381">
        <f t="shared" si="53"/>
        <v>1400000</v>
      </c>
      <c r="I129" s="381">
        <f t="shared" si="53"/>
        <v>0</v>
      </c>
      <c r="J129" s="381">
        <f t="shared" si="53"/>
        <v>0</v>
      </c>
      <c r="K129" s="381">
        <f t="shared" si="53"/>
        <v>1400000</v>
      </c>
      <c r="L129" s="381">
        <f t="shared" si="53"/>
        <v>0</v>
      </c>
      <c r="M129" s="374">
        <f t="shared" si="39"/>
        <v>97.222222222222214</v>
      </c>
    </row>
    <row r="130" spans="1:13" ht="63.75" customHeight="1" outlineLevel="5">
      <c r="A130" s="380" t="s">
        <v>1097</v>
      </c>
      <c r="B130" s="379" t="s">
        <v>131</v>
      </c>
      <c r="C130" s="378">
        <f>SUM(D130:G130)</f>
        <v>1440000</v>
      </c>
      <c r="D130" s="378"/>
      <c r="E130" s="378"/>
      <c r="F130" s="378">
        <v>1440000</v>
      </c>
      <c r="G130" s="378"/>
      <c r="H130" s="378">
        <f>SUM(I130:L130)</f>
        <v>1400000</v>
      </c>
      <c r="I130" s="378"/>
      <c r="J130" s="378"/>
      <c r="K130" s="378">
        <v>1400000</v>
      </c>
      <c r="L130" s="378"/>
      <c r="M130" s="377">
        <f t="shared" si="39"/>
        <v>97.222222222222214</v>
      </c>
    </row>
    <row r="131" spans="1:13" s="147" customFormat="1" ht="77.25" hidden="1" customHeight="1" outlineLevel="2">
      <c r="A131" s="383" t="s">
        <v>1039</v>
      </c>
      <c r="B131" s="382" t="s">
        <v>616</v>
      </c>
      <c r="C131" s="381">
        <f t="shared" ref="C131:L132" si="54">SUM(C132)</f>
        <v>0</v>
      </c>
      <c r="D131" s="381">
        <f t="shared" si="54"/>
        <v>0</v>
      </c>
      <c r="E131" s="381">
        <f t="shared" si="54"/>
        <v>0</v>
      </c>
      <c r="F131" s="381">
        <f t="shared" si="54"/>
        <v>0</v>
      </c>
      <c r="G131" s="381">
        <f t="shared" si="54"/>
        <v>0</v>
      </c>
      <c r="H131" s="381">
        <f t="shared" si="54"/>
        <v>0</v>
      </c>
      <c r="I131" s="381">
        <f t="shared" si="54"/>
        <v>0</v>
      </c>
      <c r="J131" s="381">
        <f t="shared" si="54"/>
        <v>0</v>
      </c>
      <c r="K131" s="381">
        <f t="shared" si="54"/>
        <v>0</v>
      </c>
      <c r="L131" s="381">
        <f t="shared" si="54"/>
        <v>0</v>
      </c>
      <c r="M131" s="374" t="e">
        <f t="shared" si="39"/>
        <v>#DIV/0!</v>
      </c>
    </row>
    <row r="132" spans="1:13" s="147" customFormat="1" ht="63" hidden="1" outlineLevel="4">
      <c r="A132" s="383" t="s">
        <v>1096</v>
      </c>
      <c r="B132" s="382" t="s">
        <v>617</v>
      </c>
      <c r="C132" s="381">
        <f t="shared" si="54"/>
        <v>0</v>
      </c>
      <c r="D132" s="381">
        <f t="shared" si="54"/>
        <v>0</v>
      </c>
      <c r="E132" s="381">
        <f t="shared" si="54"/>
        <v>0</v>
      </c>
      <c r="F132" s="381">
        <f t="shared" si="54"/>
        <v>0</v>
      </c>
      <c r="G132" s="381">
        <f t="shared" si="54"/>
        <v>0</v>
      </c>
      <c r="H132" s="381">
        <f t="shared" si="54"/>
        <v>0</v>
      </c>
      <c r="I132" s="381">
        <f t="shared" si="54"/>
        <v>0</v>
      </c>
      <c r="J132" s="381">
        <f t="shared" si="54"/>
        <v>0</v>
      </c>
      <c r="K132" s="381">
        <f t="shared" si="54"/>
        <v>0</v>
      </c>
      <c r="L132" s="381">
        <f t="shared" si="54"/>
        <v>0</v>
      </c>
      <c r="M132" s="374" t="e">
        <f t="shared" si="39"/>
        <v>#DIV/0!</v>
      </c>
    </row>
    <row r="133" spans="1:13" ht="47.25" hidden="1" outlineLevel="5">
      <c r="A133" s="380" t="s">
        <v>1095</v>
      </c>
      <c r="B133" s="379" t="s">
        <v>618</v>
      </c>
      <c r="C133" s="378">
        <f>SUM(D133:G133)</f>
        <v>0</v>
      </c>
      <c r="D133" s="378"/>
      <c r="E133" s="378"/>
      <c r="F133" s="378"/>
      <c r="G133" s="378"/>
      <c r="H133" s="378">
        <f>SUM(I133:L133)</f>
        <v>0</v>
      </c>
      <c r="I133" s="378"/>
      <c r="J133" s="378"/>
      <c r="K133" s="378"/>
      <c r="L133" s="378"/>
      <c r="M133" s="374" t="e">
        <f t="shared" si="39"/>
        <v>#DIV/0!</v>
      </c>
    </row>
    <row r="134" spans="1:13" s="147" customFormat="1" ht="80.25" customHeight="1" outlineLevel="1" collapsed="1">
      <c r="A134" s="383" t="s">
        <v>1094</v>
      </c>
      <c r="B134" s="382" t="s">
        <v>619</v>
      </c>
      <c r="C134" s="381">
        <f t="shared" ref="C134:L136" si="55">SUM(C135)</f>
        <v>135906.51999999999</v>
      </c>
      <c r="D134" s="381">
        <f t="shared" si="55"/>
        <v>0</v>
      </c>
      <c r="E134" s="381">
        <f t="shared" si="55"/>
        <v>0</v>
      </c>
      <c r="F134" s="381">
        <f t="shared" si="55"/>
        <v>135906.51999999999</v>
      </c>
      <c r="G134" s="381">
        <f t="shared" si="55"/>
        <v>0</v>
      </c>
      <c r="H134" s="381">
        <f t="shared" si="55"/>
        <v>0</v>
      </c>
      <c r="I134" s="381">
        <f t="shared" si="55"/>
        <v>0</v>
      </c>
      <c r="J134" s="381">
        <f t="shared" si="55"/>
        <v>0</v>
      </c>
      <c r="K134" s="381">
        <f t="shared" si="55"/>
        <v>0</v>
      </c>
      <c r="L134" s="381">
        <f t="shared" si="55"/>
        <v>0</v>
      </c>
      <c r="M134" s="374">
        <f t="shared" ref="M134:M165" si="56">SUM(H134/C134)*100</f>
        <v>0</v>
      </c>
    </row>
    <row r="135" spans="1:13" s="147" customFormat="1" ht="21" customHeight="1" outlineLevel="2">
      <c r="A135" s="383" t="s">
        <v>1093</v>
      </c>
      <c r="B135" s="382" t="s">
        <v>620</v>
      </c>
      <c r="C135" s="381">
        <f t="shared" si="55"/>
        <v>135906.51999999999</v>
      </c>
      <c r="D135" s="381">
        <f t="shared" si="55"/>
        <v>0</v>
      </c>
      <c r="E135" s="381">
        <f t="shared" si="55"/>
        <v>0</v>
      </c>
      <c r="F135" s="381">
        <f t="shared" si="55"/>
        <v>135906.51999999999</v>
      </c>
      <c r="G135" s="381">
        <f t="shared" si="55"/>
        <v>0</v>
      </c>
      <c r="H135" s="381">
        <f t="shared" si="55"/>
        <v>0</v>
      </c>
      <c r="I135" s="381">
        <f t="shared" si="55"/>
        <v>0</v>
      </c>
      <c r="J135" s="381">
        <f t="shared" si="55"/>
        <v>0</v>
      </c>
      <c r="K135" s="381">
        <f t="shared" si="55"/>
        <v>0</v>
      </c>
      <c r="L135" s="381">
        <f t="shared" si="55"/>
        <v>0</v>
      </c>
      <c r="M135" s="374">
        <f t="shared" si="56"/>
        <v>0</v>
      </c>
    </row>
    <row r="136" spans="1:13" s="147" customFormat="1" ht="34.5" customHeight="1" outlineLevel="4">
      <c r="A136" s="383" t="s">
        <v>1092</v>
      </c>
      <c r="B136" s="382" t="s">
        <v>621</v>
      </c>
      <c r="C136" s="381">
        <f t="shared" si="55"/>
        <v>135906.51999999999</v>
      </c>
      <c r="D136" s="381">
        <f t="shared" si="55"/>
        <v>0</v>
      </c>
      <c r="E136" s="381">
        <f t="shared" si="55"/>
        <v>0</v>
      </c>
      <c r="F136" s="381">
        <f t="shared" si="55"/>
        <v>135906.51999999999</v>
      </c>
      <c r="G136" s="381">
        <f t="shared" si="55"/>
        <v>0</v>
      </c>
      <c r="H136" s="381">
        <f t="shared" si="55"/>
        <v>0</v>
      </c>
      <c r="I136" s="381">
        <f t="shared" si="55"/>
        <v>0</v>
      </c>
      <c r="J136" s="381">
        <f t="shared" si="55"/>
        <v>0</v>
      </c>
      <c r="K136" s="381">
        <f t="shared" si="55"/>
        <v>0</v>
      </c>
      <c r="L136" s="381">
        <f t="shared" si="55"/>
        <v>0</v>
      </c>
      <c r="M136" s="374">
        <f t="shared" si="56"/>
        <v>0</v>
      </c>
    </row>
    <row r="137" spans="1:13" ht="31.5" outlineLevel="5">
      <c r="A137" s="380" t="s">
        <v>1091</v>
      </c>
      <c r="B137" s="379" t="s">
        <v>60</v>
      </c>
      <c r="C137" s="378">
        <f>SUM(D137:G137)</f>
        <v>135906.51999999999</v>
      </c>
      <c r="D137" s="378"/>
      <c r="E137" s="378"/>
      <c r="F137" s="378">
        <v>135906.51999999999</v>
      </c>
      <c r="G137" s="378"/>
      <c r="H137" s="378">
        <f>SUM(I137:L137)</f>
        <v>0</v>
      </c>
      <c r="I137" s="378"/>
      <c r="J137" s="378"/>
      <c r="K137" s="378"/>
      <c r="L137" s="378"/>
      <c r="M137" s="377">
        <f t="shared" si="56"/>
        <v>0</v>
      </c>
    </row>
    <row r="138" spans="1:13" s="147" customFormat="1" ht="63" customHeight="1" outlineLevel="1">
      <c r="A138" s="383" t="s">
        <v>1090</v>
      </c>
      <c r="B138" s="382" t="s">
        <v>622</v>
      </c>
      <c r="C138" s="381">
        <f t="shared" ref="C138:L138" si="57">SUM(C139)</f>
        <v>5007448.0199999996</v>
      </c>
      <c r="D138" s="381">
        <f t="shared" si="57"/>
        <v>0</v>
      </c>
      <c r="E138" s="381">
        <f t="shared" si="57"/>
        <v>0</v>
      </c>
      <c r="F138" s="381">
        <f t="shared" si="57"/>
        <v>5007448.0199999996</v>
      </c>
      <c r="G138" s="381">
        <f t="shared" si="57"/>
        <v>0</v>
      </c>
      <c r="H138" s="381">
        <f t="shared" si="57"/>
        <v>4949720.91</v>
      </c>
      <c r="I138" s="381">
        <f t="shared" si="57"/>
        <v>0</v>
      </c>
      <c r="J138" s="381">
        <f t="shared" si="57"/>
        <v>0</v>
      </c>
      <c r="K138" s="381">
        <f t="shared" si="57"/>
        <v>4949720.91</v>
      </c>
      <c r="L138" s="381">
        <f t="shared" si="57"/>
        <v>0</v>
      </c>
      <c r="M138" s="374">
        <f t="shared" si="56"/>
        <v>98.847175052652887</v>
      </c>
    </row>
    <row r="139" spans="1:13" s="147" customFormat="1" outlineLevel="2">
      <c r="A139" s="383" t="s">
        <v>751</v>
      </c>
      <c r="B139" s="382" t="s">
        <v>623</v>
      </c>
      <c r="C139" s="381">
        <f t="shared" ref="C139:L139" si="58">SUM(C140+C143+C146+C148)</f>
        <v>5007448.0199999996</v>
      </c>
      <c r="D139" s="381">
        <f t="shared" si="58"/>
        <v>0</v>
      </c>
      <c r="E139" s="381">
        <f t="shared" si="58"/>
        <v>0</v>
      </c>
      <c r="F139" s="381">
        <f t="shared" si="58"/>
        <v>5007448.0199999996</v>
      </c>
      <c r="G139" s="381">
        <f t="shared" si="58"/>
        <v>0</v>
      </c>
      <c r="H139" s="381">
        <f t="shared" si="58"/>
        <v>4949720.91</v>
      </c>
      <c r="I139" s="381">
        <f t="shared" si="58"/>
        <v>0</v>
      </c>
      <c r="J139" s="381">
        <f t="shared" si="58"/>
        <v>0</v>
      </c>
      <c r="K139" s="381">
        <f t="shared" si="58"/>
        <v>4949720.91</v>
      </c>
      <c r="L139" s="381">
        <f t="shared" si="58"/>
        <v>0</v>
      </c>
      <c r="M139" s="374">
        <f t="shared" si="56"/>
        <v>98.847175052652887</v>
      </c>
    </row>
    <row r="140" spans="1:13" s="147" customFormat="1" ht="47.25" outlineLevel="4">
      <c r="A140" s="383" t="s">
        <v>1089</v>
      </c>
      <c r="B140" s="382" t="s">
        <v>624</v>
      </c>
      <c r="C140" s="381">
        <f t="shared" ref="C140:L140" si="59">SUM(C141:C142)</f>
        <v>107558.65</v>
      </c>
      <c r="D140" s="381">
        <f t="shared" si="59"/>
        <v>0</v>
      </c>
      <c r="E140" s="381">
        <f t="shared" si="59"/>
        <v>0</v>
      </c>
      <c r="F140" s="381">
        <f t="shared" si="59"/>
        <v>107558.65</v>
      </c>
      <c r="G140" s="381">
        <f t="shared" si="59"/>
        <v>0</v>
      </c>
      <c r="H140" s="381">
        <f t="shared" si="59"/>
        <v>107435.14000000001</v>
      </c>
      <c r="I140" s="381">
        <f t="shared" si="59"/>
        <v>0</v>
      </c>
      <c r="J140" s="381">
        <f t="shared" si="59"/>
        <v>0</v>
      </c>
      <c r="K140" s="381">
        <f t="shared" si="59"/>
        <v>107435.14000000001</v>
      </c>
      <c r="L140" s="381">
        <f t="shared" si="59"/>
        <v>0</v>
      </c>
      <c r="M140" s="374">
        <f t="shared" si="56"/>
        <v>99.885169626059849</v>
      </c>
    </row>
    <row r="141" spans="1:13" ht="63" outlineLevel="5">
      <c r="A141" s="380" t="s">
        <v>1088</v>
      </c>
      <c r="B141" s="379">
        <v>1130102028</v>
      </c>
      <c r="C141" s="378">
        <f>SUM(D141:G141)</f>
        <v>75000</v>
      </c>
      <c r="D141" s="378"/>
      <c r="E141" s="378"/>
      <c r="F141" s="378">
        <v>75000</v>
      </c>
      <c r="G141" s="378"/>
      <c r="H141" s="378">
        <f>SUM(I141:L141)</f>
        <v>74876.490000000005</v>
      </c>
      <c r="I141" s="378"/>
      <c r="J141" s="378"/>
      <c r="K141" s="378">
        <v>74876.490000000005</v>
      </c>
      <c r="L141" s="378"/>
      <c r="M141" s="377">
        <f t="shared" si="56"/>
        <v>99.83532000000001</v>
      </c>
    </row>
    <row r="142" spans="1:13" ht="47.25" outlineLevel="5">
      <c r="A142" s="380" t="s">
        <v>1087</v>
      </c>
      <c r="B142" s="379" t="s">
        <v>76</v>
      </c>
      <c r="C142" s="378">
        <f>SUM(D142:G142)</f>
        <v>32558.65</v>
      </c>
      <c r="D142" s="378"/>
      <c r="E142" s="378"/>
      <c r="F142" s="378">
        <v>32558.65</v>
      </c>
      <c r="G142" s="378"/>
      <c r="H142" s="378">
        <f>SUM(I142:L142)</f>
        <v>32558.65</v>
      </c>
      <c r="I142" s="378"/>
      <c r="J142" s="378"/>
      <c r="K142" s="378">
        <v>32558.65</v>
      </c>
      <c r="L142" s="378"/>
      <c r="M142" s="377">
        <f t="shared" si="56"/>
        <v>100</v>
      </c>
    </row>
    <row r="143" spans="1:13" s="147" customFormat="1" ht="47.25" outlineLevel="4">
      <c r="A143" s="383" t="s">
        <v>1086</v>
      </c>
      <c r="B143" s="382" t="s">
        <v>625</v>
      </c>
      <c r="C143" s="381">
        <f t="shared" ref="C143:L143" si="60">SUM(C144:C145)</f>
        <v>1879889.3900000001</v>
      </c>
      <c r="D143" s="381">
        <f t="shared" si="60"/>
        <v>0</v>
      </c>
      <c r="E143" s="381">
        <f t="shared" si="60"/>
        <v>0</v>
      </c>
      <c r="F143" s="381">
        <f t="shared" si="60"/>
        <v>1879889.3900000001</v>
      </c>
      <c r="G143" s="381">
        <f t="shared" si="60"/>
        <v>0</v>
      </c>
      <c r="H143" s="381">
        <f t="shared" si="60"/>
        <v>1829485.69</v>
      </c>
      <c r="I143" s="381">
        <f t="shared" si="60"/>
        <v>0</v>
      </c>
      <c r="J143" s="381">
        <f t="shared" si="60"/>
        <v>0</v>
      </c>
      <c r="K143" s="381">
        <f t="shared" si="60"/>
        <v>1829485.69</v>
      </c>
      <c r="L143" s="381">
        <f t="shared" si="60"/>
        <v>0</v>
      </c>
      <c r="M143" s="374">
        <f t="shared" si="56"/>
        <v>97.318794378641599</v>
      </c>
    </row>
    <row r="144" spans="1:13" ht="94.5" outlineLevel="5">
      <c r="A144" s="380" t="s">
        <v>1085</v>
      </c>
      <c r="B144" s="379" t="s">
        <v>80</v>
      </c>
      <c r="C144" s="378">
        <f>SUM(D144:G144)</f>
        <v>192396.79</v>
      </c>
      <c r="D144" s="378"/>
      <c r="E144" s="378"/>
      <c r="F144" s="378">
        <v>192396.79</v>
      </c>
      <c r="G144" s="378"/>
      <c r="H144" s="378">
        <f>SUM(I144:L144)</f>
        <v>144184.19</v>
      </c>
      <c r="I144" s="378"/>
      <c r="J144" s="378"/>
      <c r="K144" s="378">
        <v>144184.19</v>
      </c>
      <c r="L144" s="378"/>
      <c r="M144" s="377">
        <f t="shared" si="56"/>
        <v>74.941058008296295</v>
      </c>
    </row>
    <row r="145" spans="1:13" ht="50.45" customHeight="1" outlineLevel="5">
      <c r="A145" s="380" t="s">
        <v>1084</v>
      </c>
      <c r="B145" s="379" t="s">
        <v>82</v>
      </c>
      <c r="C145" s="378">
        <f>SUM(D145:G145)</f>
        <v>1687492.6</v>
      </c>
      <c r="D145" s="378"/>
      <c r="E145" s="378"/>
      <c r="F145" s="378">
        <v>1687492.6</v>
      </c>
      <c r="G145" s="378"/>
      <c r="H145" s="378">
        <f>SUM(I145:L145)</f>
        <v>1685301.5</v>
      </c>
      <c r="I145" s="378"/>
      <c r="J145" s="378"/>
      <c r="K145" s="378">
        <v>1685301.5</v>
      </c>
      <c r="L145" s="378"/>
      <c r="M145" s="377">
        <f t="shared" si="56"/>
        <v>99.870156467649096</v>
      </c>
    </row>
    <row r="146" spans="1:13" s="147" customFormat="1" ht="31.5" outlineLevel="4">
      <c r="A146" s="383" t="s">
        <v>1083</v>
      </c>
      <c r="B146" s="382" t="s">
        <v>626</v>
      </c>
      <c r="C146" s="381">
        <f t="shared" ref="C146:L146" si="61">SUM(C147:C147)</f>
        <v>111000</v>
      </c>
      <c r="D146" s="381">
        <f t="shared" si="61"/>
        <v>0</v>
      </c>
      <c r="E146" s="381">
        <f t="shared" si="61"/>
        <v>0</v>
      </c>
      <c r="F146" s="381">
        <f t="shared" si="61"/>
        <v>111000</v>
      </c>
      <c r="G146" s="381">
        <f t="shared" si="61"/>
        <v>0</v>
      </c>
      <c r="H146" s="381">
        <f t="shared" si="61"/>
        <v>110978.97</v>
      </c>
      <c r="I146" s="381">
        <f t="shared" si="61"/>
        <v>0</v>
      </c>
      <c r="J146" s="381">
        <f t="shared" si="61"/>
        <v>0</v>
      </c>
      <c r="K146" s="381">
        <f t="shared" si="61"/>
        <v>110978.97</v>
      </c>
      <c r="L146" s="381">
        <f t="shared" si="61"/>
        <v>0</v>
      </c>
      <c r="M146" s="374">
        <f t="shared" si="56"/>
        <v>99.981054054054056</v>
      </c>
    </row>
    <row r="147" spans="1:13" ht="46.7" customHeight="1" outlineLevel="5">
      <c r="A147" s="380" t="s">
        <v>1082</v>
      </c>
      <c r="B147" s="379" t="s">
        <v>84</v>
      </c>
      <c r="C147" s="378">
        <f>SUM(D147:G147)</f>
        <v>111000</v>
      </c>
      <c r="D147" s="378"/>
      <c r="E147" s="378"/>
      <c r="F147" s="378">
        <v>111000</v>
      </c>
      <c r="G147" s="378"/>
      <c r="H147" s="378">
        <f>SUM(I147:L147)</f>
        <v>110978.97</v>
      </c>
      <c r="I147" s="378"/>
      <c r="J147" s="378"/>
      <c r="K147" s="378">
        <v>110978.97</v>
      </c>
      <c r="L147" s="378"/>
      <c r="M147" s="377">
        <f t="shared" si="56"/>
        <v>99.981054054054056</v>
      </c>
    </row>
    <row r="148" spans="1:13" s="147" customFormat="1" ht="63" outlineLevel="4">
      <c r="A148" s="383" t="s">
        <v>1081</v>
      </c>
      <c r="B148" s="382" t="s">
        <v>627</v>
      </c>
      <c r="C148" s="381">
        <f t="shared" ref="C148:L148" si="62">SUM(C149)</f>
        <v>2908999.98</v>
      </c>
      <c r="D148" s="381">
        <f t="shared" si="62"/>
        <v>0</v>
      </c>
      <c r="E148" s="381">
        <f t="shared" si="62"/>
        <v>0</v>
      </c>
      <c r="F148" s="381">
        <f t="shared" si="62"/>
        <v>2908999.98</v>
      </c>
      <c r="G148" s="381">
        <f t="shared" si="62"/>
        <v>0</v>
      </c>
      <c r="H148" s="381">
        <f t="shared" si="62"/>
        <v>2901821.11</v>
      </c>
      <c r="I148" s="381">
        <f t="shared" si="62"/>
        <v>0</v>
      </c>
      <c r="J148" s="381">
        <f t="shared" si="62"/>
        <v>0</v>
      </c>
      <c r="K148" s="381">
        <f t="shared" si="62"/>
        <v>2901821.11</v>
      </c>
      <c r="L148" s="381">
        <f t="shared" si="62"/>
        <v>0</v>
      </c>
      <c r="M148" s="374">
        <f t="shared" si="56"/>
        <v>99.753218630135564</v>
      </c>
    </row>
    <row r="149" spans="1:13" ht="63" outlineLevel="5">
      <c r="A149" s="380" t="s">
        <v>1080</v>
      </c>
      <c r="B149" s="379" t="s">
        <v>328</v>
      </c>
      <c r="C149" s="378">
        <f>SUM(D149:G149)</f>
        <v>2908999.98</v>
      </c>
      <c r="D149" s="378"/>
      <c r="E149" s="378"/>
      <c r="F149" s="378">
        <v>2908999.98</v>
      </c>
      <c r="G149" s="378"/>
      <c r="H149" s="378">
        <f>SUM(I149:L149)</f>
        <v>2901821.11</v>
      </c>
      <c r="I149" s="378"/>
      <c r="J149" s="378"/>
      <c r="K149" s="378">
        <v>2901821.11</v>
      </c>
      <c r="L149" s="378"/>
      <c r="M149" s="377">
        <f t="shared" si="56"/>
        <v>99.753218630135564</v>
      </c>
    </row>
    <row r="150" spans="1:13" s="147" customFormat="1" ht="65.25" customHeight="1" outlineLevel="1">
      <c r="A150" s="383" t="s">
        <v>1079</v>
      </c>
      <c r="B150" s="382" t="s">
        <v>628</v>
      </c>
      <c r="C150" s="381">
        <f t="shared" ref="C150:L150" si="63">SUM(C151)</f>
        <v>6718386.7699999996</v>
      </c>
      <c r="D150" s="381">
        <f t="shared" si="63"/>
        <v>0</v>
      </c>
      <c r="E150" s="381">
        <f t="shared" si="63"/>
        <v>0</v>
      </c>
      <c r="F150" s="381">
        <f t="shared" si="63"/>
        <v>6718386.7699999996</v>
      </c>
      <c r="G150" s="381">
        <f t="shared" si="63"/>
        <v>0</v>
      </c>
      <c r="H150" s="381">
        <f t="shared" si="63"/>
        <v>5359345.6100000003</v>
      </c>
      <c r="I150" s="381">
        <f t="shared" si="63"/>
        <v>0</v>
      </c>
      <c r="J150" s="381">
        <f t="shared" si="63"/>
        <v>0</v>
      </c>
      <c r="K150" s="381">
        <f t="shared" si="63"/>
        <v>5359345.6100000003</v>
      </c>
      <c r="L150" s="381">
        <f t="shared" si="63"/>
        <v>0</v>
      </c>
      <c r="M150" s="374">
        <f t="shared" si="56"/>
        <v>79.771317035979479</v>
      </c>
    </row>
    <row r="151" spans="1:13" s="147" customFormat="1" outlineLevel="2">
      <c r="A151" s="383" t="s">
        <v>751</v>
      </c>
      <c r="B151" s="382" t="s">
        <v>629</v>
      </c>
      <c r="C151" s="381">
        <f t="shared" ref="C151:L151" si="64">SUM(C152+C157)</f>
        <v>6718386.7699999996</v>
      </c>
      <c r="D151" s="381">
        <f t="shared" si="64"/>
        <v>0</v>
      </c>
      <c r="E151" s="381">
        <f t="shared" si="64"/>
        <v>0</v>
      </c>
      <c r="F151" s="381">
        <f t="shared" si="64"/>
        <v>6718386.7699999996</v>
      </c>
      <c r="G151" s="381">
        <f t="shared" si="64"/>
        <v>0</v>
      </c>
      <c r="H151" s="381">
        <f t="shared" si="64"/>
        <v>5359345.6100000003</v>
      </c>
      <c r="I151" s="381">
        <f t="shared" si="64"/>
        <v>0</v>
      </c>
      <c r="J151" s="381">
        <f t="shared" si="64"/>
        <v>0</v>
      </c>
      <c r="K151" s="381">
        <f t="shared" si="64"/>
        <v>5359345.6100000003</v>
      </c>
      <c r="L151" s="381">
        <f t="shared" si="64"/>
        <v>0</v>
      </c>
      <c r="M151" s="374">
        <f t="shared" si="56"/>
        <v>79.771317035979479</v>
      </c>
    </row>
    <row r="152" spans="1:13" s="147" customFormat="1" ht="47.25" outlineLevel="4">
      <c r="A152" s="383" t="s">
        <v>1078</v>
      </c>
      <c r="B152" s="382" t="s">
        <v>630</v>
      </c>
      <c r="C152" s="381">
        <f t="shared" ref="C152:L152" si="65">SUM(C153:C156)</f>
        <v>6588335.25</v>
      </c>
      <c r="D152" s="381">
        <f t="shared" si="65"/>
        <v>0</v>
      </c>
      <c r="E152" s="381">
        <f t="shared" si="65"/>
        <v>0</v>
      </c>
      <c r="F152" s="381">
        <f t="shared" si="65"/>
        <v>6588335.25</v>
      </c>
      <c r="G152" s="381">
        <f t="shared" si="65"/>
        <v>0</v>
      </c>
      <c r="H152" s="381">
        <f t="shared" si="65"/>
        <v>5229294.46</v>
      </c>
      <c r="I152" s="381">
        <f t="shared" si="65"/>
        <v>0</v>
      </c>
      <c r="J152" s="381">
        <f t="shared" si="65"/>
        <v>0</v>
      </c>
      <c r="K152" s="381">
        <f t="shared" si="65"/>
        <v>5229294.46</v>
      </c>
      <c r="L152" s="381">
        <f t="shared" si="65"/>
        <v>0</v>
      </c>
      <c r="M152" s="374">
        <f t="shared" si="56"/>
        <v>79.372015259848837</v>
      </c>
    </row>
    <row r="153" spans="1:13" ht="49.35" customHeight="1" outlineLevel="5">
      <c r="A153" s="380" t="s">
        <v>1077</v>
      </c>
      <c r="B153" s="379" t="s">
        <v>164</v>
      </c>
      <c r="C153" s="378">
        <f>SUM(D153:G153)</f>
        <v>250000</v>
      </c>
      <c r="D153" s="378"/>
      <c r="E153" s="378"/>
      <c r="F153" s="378">
        <v>250000</v>
      </c>
      <c r="G153" s="378"/>
      <c r="H153" s="378">
        <f>SUM(I153:L153)</f>
        <v>187867.1</v>
      </c>
      <c r="I153" s="378"/>
      <c r="J153" s="378"/>
      <c r="K153" s="378">
        <v>187867.1</v>
      </c>
      <c r="L153" s="378"/>
      <c r="M153" s="377">
        <f t="shared" si="56"/>
        <v>75.146839999999997</v>
      </c>
    </row>
    <row r="154" spans="1:13" ht="44.85" customHeight="1" outlineLevel="5">
      <c r="A154" s="380" t="s">
        <v>1076</v>
      </c>
      <c r="B154" s="379" t="s">
        <v>631</v>
      </c>
      <c r="C154" s="378">
        <f>SUM(D154:G154)</f>
        <v>15000</v>
      </c>
      <c r="D154" s="378"/>
      <c r="E154" s="378"/>
      <c r="F154" s="378">
        <v>15000</v>
      </c>
      <c r="G154" s="378"/>
      <c r="H154" s="378">
        <f>SUM(I154:L154)</f>
        <v>15000</v>
      </c>
      <c r="I154" s="378"/>
      <c r="J154" s="378"/>
      <c r="K154" s="378">
        <v>15000</v>
      </c>
      <c r="L154" s="378"/>
      <c r="M154" s="377">
        <f t="shared" si="56"/>
        <v>100</v>
      </c>
    </row>
    <row r="155" spans="1:13" ht="78.75" outlineLevel="5">
      <c r="A155" s="380" t="s">
        <v>1075</v>
      </c>
      <c r="B155" s="379" t="s">
        <v>86</v>
      </c>
      <c r="C155" s="378">
        <f>SUM(D155:G155)</f>
        <v>32000</v>
      </c>
      <c r="D155" s="378"/>
      <c r="E155" s="378"/>
      <c r="F155" s="378">
        <v>32000</v>
      </c>
      <c r="G155" s="378"/>
      <c r="H155" s="378">
        <f>SUM(I155:L155)</f>
        <v>32000</v>
      </c>
      <c r="I155" s="378"/>
      <c r="J155" s="378"/>
      <c r="K155" s="378">
        <v>32000</v>
      </c>
      <c r="L155" s="378"/>
      <c r="M155" s="377">
        <f t="shared" si="56"/>
        <v>100</v>
      </c>
    </row>
    <row r="156" spans="1:13" ht="34.5" customHeight="1" outlineLevel="5">
      <c r="A156" s="380" t="s">
        <v>1074</v>
      </c>
      <c r="B156" s="379" t="s">
        <v>88</v>
      </c>
      <c r="C156" s="378">
        <f>SUM(D156:G156)</f>
        <v>6291335.25</v>
      </c>
      <c r="D156" s="378"/>
      <c r="E156" s="378"/>
      <c r="F156" s="378">
        <v>6291335.25</v>
      </c>
      <c r="G156" s="378"/>
      <c r="H156" s="378">
        <f>SUM(I156:L156)</f>
        <v>4994427.3600000003</v>
      </c>
      <c r="I156" s="378"/>
      <c r="J156" s="378"/>
      <c r="K156" s="378">
        <v>4994427.3600000003</v>
      </c>
      <c r="L156" s="378"/>
      <c r="M156" s="377">
        <f t="shared" si="56"/>
        <v>79.385808600805376</v>
      </c>
    </row>
    <row r="157" spans="1:13" s="147" customFormat="1" ht="33.6" customHeight="1" outlineLevel="4">
      <c r="A157" s="383" t="s">
        <v>1073</v>
      </c>
      <c r="B157" s="382" t="s">
        <v>632</v>
      </c>
      <c r="C157" s="381">
        <f t="shared" ref="C157:L157" si="66">SUM(C158:C160)</f>
        <v>130051.52</v>
      </c>
      <c r="D157" s="381">
        <f t="shared" si="66"/>
        <v>0</v>
      </c>
      <c r="E157" s="381">
        <f t="shared" si="66"/>
        <v>0</v>
      </c>
      <c r="F157" s="381">
        <f t="shared" si="66"/>
        <v>130051.52</v>
      </c>
      <c r="G157" s="381">
        <f t="shared" si="66"/>
        <v>0</v>
      </c>
      <c r="H157" s="381">
        <f t="shared" si="66"/>
        <v>130051.15</v>
      </c>
      <c r="I157" s="381">
        <f t="shared" si="66"/>
        <v>0</v>
      </c>
      <c r="J157" s="381">
        <f t="shared" si="66"/>
        <v>0</v>
      </c>
      <c r="K157" s="387">
        <f t="shared" si="66"/>
        <v>130051.15</v>
      </c>
      <c r="L157" s="387">
        <f t="shared" si="66"/>
        <v>0</v>
      </c>
      <c r="M157" s="374">
        <f t="shared" si="56"/>
        <v>99.999715497365955</v>
      </c>
    </row>
    <row r="158" spans="1:13" ht="47.25" outlineLevel="5">
      <c r="A158" s="380" t="s">
        <v>1072</v>
      </c>
      <c r="B158" s="379" t="s">
        <v>148</v>
      </c>
      <c r="C158" s="378">
        <f>SUM(D158:G158)</f>
        <v>92001.52</v>
      </c>
      <c r="D158" s="378"/>
      <c r="E158" s="378"/>
      <c r="F158" s="378">
        <v>92001.52</v>
      </c>
      <c r="G158" s="378"/>
      <c r="H158" s="378">
        <f>SUM(I158:L158)</f>
        <v>92001.15</v>
      </c>
      <c r="I158" s="378"/>
      <c r="J158" s="378"/>
      <c r="K158" s="378">
        <v>92001.15</v>
      </c>
      <c r="L158" s="378"/>
      <c r="M158" s="377">
        <f t="shared" si="56"/>
        <v>99.999597832731439</v>
      </c>
    </row>
    <row r="159" spans="1:13" ht="47.25" outlineLevel="5">
      <c r="A159" s="380" t="s">
        <v>1071</v>
      </c>
      <c r="B159" s="379" t="s">
        <v>150</v>
      </c>
      <c r="C159" s="378">
        <f>SUM(D159:G159)</f>
        <v>38050</v>
      </c>
      <c r="D159" s="378"/>
      <c r="E159" s="378"/>
      <c r="F159" s="378">
        <v>38050</v>
      </c>
      <c r="G159" s="378"/>
      <c r="H159" s="378">
        <f>SUM(I159:L159)</f>
        <v>38050</v>
      </c>
      <c r="I159" s="378"/>
      <c r="J159" s="378"/>
      <c r="K159" s="378">
        <v>38050</v>
      </c>
      <c r="L159" s="378"/>
      <c r="M159" s="377">
        <f t="shared" si="56"/>
        <v>100</v>
      </c>
    </row>
    <row r="160" spans="1:13" ht="31.5" hidden="1" outlineLevel="5">
      <c r="A160" s="380" t="s">
        <v>1070</v>
      </c>
      <c r="B160" s="379" t="s">
        <v>633</v>
      </c>
      <c r="C160" s="378">
        <f>SUM(D160:G160)</f>
        <v>0</v>
      </c>
      <c r="D160" s="378"/>
      <c r="E160" s="378"/>
      <c r="F160" s="378"/>
      <c r="G160" s="378"/>
      <c r="H160" s="378">
        <f>SUM(I160:L160)</f>
        <v>0</v>
      </c>
      <c r="I160" s="378"/>
      <c r="J160" s="378"/>
      <c r="K160" s="378"/>
      <c r="L160" s="378"/>
      <c r="M160" s="377" t="e">
        <f t="shared" si="56"/>
        <v>#DIV/0!</v>
      </c>
    </row>
    <row r="161" spans="1:13" s="147" customFormat="1" ht="63" outlineLevel="1" collapsed="1">
      <c r="A161" s="383" t="s">
        <v>1069</v>
      </c>
      <c r="B161" s="382" t="s">
        <v>634</v>
      </c>
      <c r="C161" s="381">
        <f t="shared" ref="C161:L161" si="67">SUM(C162+C166)</f>
        <v>16800069.689999998</v>
      </c>
      <c r="D161" s="381">
        <f t="shared" si="67"/>
        <v>65735.53</v>
      </c>
      <c r="E161" s="381">
        <f t="shared" si="67"/>
        <v>54947.839999999997</v>
      </c>
      <c r="F161" s="381">
        <f t="shared" si="67"/>
        <v>14600433.319999998</v>
      </c>
      <c r="G161" s="381">
        <f t="shared" si="67"/>
        <v>2078953</v>
      </c>
      <c r="H161" s="381">
        <f t="shared" si="67"/>
        <v>16657223.800000001</v>
      </c>
      <c r="I161" s="381">
        <f t="shared" si="67"/>
        <v>65735.53</v>
      </c>
      <c r="J161" s="381">
        <f t="shared" si="67"/>
        <v>54947.839999999997</v>
      </c>
      <c r="K161" s="381">
        <f t="shared" si="67"/>
        <v>14457587.43</v>
      </c>
      <c r="L161" s="381">
        <f t="shared" si="67"/>
        <v>2078953</v>
      </c>
      <c r="M161" s="374">
        <f t="shared" si="56"/>
        <v>99.149730372338723</v>
      </c>
    </row>
    <row r="162" spans="1:13" s="147" customFormat="1" ht="81" customHeight="1" outlineLevel="2">
      <c r="A162" s="383" t="s">
        <v>1039</v>
      </c>
      <c r="B162" s="382" t="s">
        <v>635</v>
      </c>
      <c r="C162" s="381">
        <f t="shared" ref="C162:L162" si="68">SUM(C163)</f>
        <v>73805.899999999994</v>
      </c>
      <c r="D162" s="381">
        <f t="shared" si="68"/>
        <v>65735.53</v>
      </c>
      <c r="E162" s="381">
        <f t="shared" si="68"/>
        <v>4947.84</v>
      </c>
      <c r="F162" s="381">
        <f t="shared" si="68"/>
        <v>3122.5299999999997</v>
      </c>
      <c r="G162" s="381">
        <f t="shared" si="68"/>
        <v>0</v>
      </c>
      <c r="H162" s="381">
        <f t="shared" si="68"/>
        <v>73805.899999999994</v>
      </c>
      <c r="I162" s="381">
        <f t="shared" si="68"/>
        <v>65735.53</v>
      </c>
      <c r="J162" s="381">
        <f t="shared" si="68"/>
        <v>4947.84</v>
      </c>
      <c r="K162" s="381">
        <f t="shared" si="68"/>
        <v>3122.5299999999997</v>
      </c>
      <c r="L162" s="381">
        <f t="shared" si="68"/>
        <v>0</v>
      </c>
      <c r="M162" s="374">
        <f t="shared" si="56"/>
        <v>100</v>
      </c>
    </row>
    <row r="163" spans="1:13" s="147" customFormat="1" ht="36.4" customHeight="1" outlineLevel="4">
      <c r="A163" s="383" t="s">
        <v>1068</v>
      </c>
      <c r="B163" s="382" t="s">
        <v>636</v>
      </c>
      <c r="C163" s="381">
        <f t="shared" ref="C163:L163" si="69">SUM(C164:C165)</f>
        <v>73805.899999999994</v>
      </c>
      <c r="D163" s="381">
        <f t="shared" si="69"/>
        <v>65735.53</v>
      </c>
      <c r="E163" s="381">
        <f t="shared" si="69"/>
        <v>4947.84</v>
      </c>
      <c r="F163" s="381">
        <f t="shared" si="69"/>
        <v>3122.5299999999997</v>
      </c>
      <c r="G163" s="381">
        <f t="shared" si="69"/>
        <v>0</v>
      </c>
      <c r="H163" s="381">
        <f t="shared" si="69"/>
        <v>73805.899999999994</v>
      </c>
      <c r="I163" s="381">
        <f t="shared" si="69"/>
        <v>65735.53</v>
      </c>
      <c r="J163" s="381">
        <f t="shared" si="69"/>
        <v>4947.84</v>
      </c>
      <c r="K163" s="381">
        <f t="shared" si="69"/>
        <v>3122.5299999999997</v>
      </c>
      <c r="L163" s="381">
        <f t="shared" si="69"/>
        <v>0</v>
      </c>
      <c r="M163" s="374">
        <f t="shared" si="56"/>
        <v>100</v>
      </c>
    </row>
    <row r="164" spans="1:13" ht="75.599999999999994" customHeight="1" outlineLevel="5">
      <c r="A164" s="380" t="s">
        <v>1067</v>
      </c>
      <c r="B164" s="379" t="s">
        <v>314</v>
      </c>
      <c r="C164" s="378">
        <f>SUM(D164:G164)</f>
        <v>16931.900000000001</v>
      </c>
      <c r="D164" s="378">
        <v>15735.53</v>
      </c>
      <c r="E164" s="378">
        <v>1184.4000000000001</v>
      </c>
      <c r="F164" s="378">
        <v>11.97</v>
      </c>
      <c r="G164" s="378"/>
      <c r="H164" s="378">
        <f>SUM(I164:L164)</f>
        <v>16931.900000000001</v>
      </c>
      <c r="I164" s="378">
        <v>15735.53</v>
      </c>
      <c r="J164" s="378">
        <v>1184.4000000000001</v>
      </c>
      <c r="K164" s="378">
        <v>11.97</v>
      </c>
      <c r="L164" s="378"/>
      <c r="M164" s="377">
        <f t="shared" si="56"/>
        <v>100</v>
      </c>
    </row>
    <row r="165" spans="1:13" ht="47.25" outlineLevel="5">
      <c r="A165" s="380" t="s">
        <v>1066</v>
      </c>
      <c r="B165" s="379" t="s">
        <v>1012</v>
      </c>
      <c r="C165" s="378">
        <f>SUM(D165:G165)</f>
        <v>56874</v>
      </c>
      <c r="D165" s="378">
        <v>50000</v>
      </c>
      <c r="E165" s="378">
        <v>3763.44</v>
      </c>
      <c r="F165" s="378">
        <v>3110.56</v>
      </c>
      <c r="G165" s="378"/>
      <c r="H165" s="378">
        <f>SUM(I165:L165)</f>
        <v>56874</v>
      </c>
      <c r="I165" s="378">
        <v>50000</v>
      </c>
      <c r="J165" s="378">
        <v>3763.44</v>
      </c>
      <c r="K165" s="378">
        <v>3110.56</v>
      </c>
      <c r="L165" s="378"/>
      <c r="M165" s="377">
        <f t="shared" si="56"/>
        <v>100</v>
      </c>
    </row>
    <row r="166" spans="1:13" s="147" customFormat="1" outlineLevel="2">
      <c r="A166" s="383" t="s">
        <v>751</v>
      </c>
      <c r="B166" s="382" t="s">
        <v>637</v>
      </c>
      <c r="C166" s="381">
        <f t="shared" ref="C166:L166" si="70">SUM(C167+C171)</f>
        <v>16726263.789999999</v>
      </c>
      <c r="D166" s="381">
        <f t="shared" si="70"/>
        <v>0</v>
      </c>
      <c r="E166" s="381">
        <f t="shared" si="70"/>
        <v>50000</v>
      </c>
      <c r="F166" s="381">
        <f t="shared" si="70"/>
        <v>14597310.789999999</v>
      </c>
      <c r="G166" s="381">
        <f t="shared" si="70"/>
        <v>2078953</v>
      </c>
      <c r="H166" s="381">
        <f t="shared" si="70"/>
        <v>16583417.9</v>
      </c>
      <c r="I166" s="381">
        <f t="shared" si="70"/>
        <v>0</v>
      </c>
      <c r="J166" s="381">
        <f t="shared" si="70"/>
        <v>50000</v>
      </c>
      <c r="K166" s="381">
        <f t="shared" si="70"/>
        <v>14454464.9</v>
      </c>
      <c r="L166" s="381">
        <f t="shared" si="70"/>
        <v>2078953</v>
      </c>
      <c r="M166" s="374">
        <f t="shared" ref="M166:M197" si="71">SUM(H166/C166)*100</f>
        <v>99.145978493503122</v>
      </c>
    </row>
    <row r="167" spans="1:13" s="147" customFormat="1" ht="33.6" customHeight="1" outlineLevel="4">
      <c r="A167" s="383" t="s">
        <v>1065</v>
      </c>
      <c r="B167" s="382" t="s">
        <v>638</v>
      </c>
      <c r="C167" s="381">
        <f t="shared" ref="C167:L167" si="72">SUM(C168:C170)</f>
        <v>8368618</v>
      </c>
      <c r="D167" s="381">
        <f t="shared" si="72"/>
        <v>0</v>
      </c>
      <c r="E167" s="381">
        <f t="shared" si="72"/>
        <v>0</v>
      </c>
      <c r="F167" s="381">
        <f t="shared" si="72"/>
        <v>6289665</v>
      </c>
      <c r="G167" s="381">
        <f t="shared" si="72"/>
        <v>2078953</v>
      </c>
      <c r="H167" s="381">
        <f t="shared" si="72"/>
        <v>8314349.7199999997</v>
      </c>
      <c r="I167" s="381">
        <f t="shared" si="72"/>
        <v>0</v>
      </c>
      <c r="J167" s="381">
        <f t="shared" si="72"/>
        <v>0</v>
      </c>
      <c r="K167" s="381">
        <f t="shared" si="72"/>
        <v>6235396.7199999997</v>
      </c>
      <c r="L167" s="381">
        <f t="shared" si="72"/>
        <v>2078953</v>
      </c>
      <c r="M167" s="374">
        <f t="shared" si="71"/>
        <v>99.351526381058378</v>
      </c>
    </row>
    <row r="168" spans="1:13" ht="47.25" outlineLevel="5">
      <c r="A168" s="380" t="s">
        <v>1064</v>
      </c>
      <c r="B168" s="379" t="s">
        <v>316</v>
      </c>
      <c r="C168" s="378">
        <f>SUM(D168:G168)</f>
        <v>6239665</v>
      </c>
      <c r="D168" s="378"/>
      <c r="E168" s="378"/>
      <c r="F168" s="378">
        <v>6239665</v>
      </c>
      <c r="G168" s="378"/>
      <c r="H168" s="378">
        <f>SUM(I168:L168)</f>
        <v>6185396.7199999997</v>
      </c>
      <c r="I168" s="378"/>
      <c r="J168" s="378"/>
      <c r="K168" s="378">
        <v>6185396.7199999997</v>
      </c>
      <c r="L168" s="378"/>
      <c r="M168" s="377">
        <f t="shared" si="71"/>
        <v>99.130269333369654</v>
      </c>
    </row>
    <row r="169" spans="1:13" ht="59.65" customHeight="1" outlineLevel="5">
      <c r="A169" s="380" t="s">
        <v>1063</v>
      </c>
      <c r="B169" s="379" t="s">
        <v>318</v>
      </c>
      <c r="C169" s="378">
        <f>SUM(D169:G169)</f>
        <v>50000</v>
      </c>
      <c r="D169" s="378"/>
      <c r="E169" s="378"/>
      <c r="F169" s="378">
        <v>50000</v>
      </c>
      <c r="G169" s="378"/>
      <c r="H169" s="378">
        <f>SUM(I169:L169)</f>
        <v>50000</v>
      </c>
      <c r="I169" s="378"/>
      <c r="J169" s="378"/>
      <c r="K169" s="378">
        <v>50000</v>
      </c>
      <c r="L169" s="378"/>
      <c r="M169" s="377">
        <f t="shared" si="71"/>
        <v>100</v>
      </c>
    </row>
    <row r="170" spans="1:13" ht="63.4" customHeight="1" outlineLevel="5">
      <c r="A170" s="380" t="s">
        <v>1062</v>
      </c>
      <c r="B170" s="379" t="s">
        <v>322</v>
      </c>
      <c r="C170" s="378">
        <f>SUM(D170:G170)</f>
        <v>2078953</v>
      </c>
      <c r="D170" s="378"/>
      <c r="E170" s="378"/>
      <c r="F170" s="378"/>
      <c r="G170" s="378">
        <v>2078953</v>
      </c>
      <c r="H170" s="378">
        <f>SUM(I170:L170)</f>
        <v>2078953</v>
      </c>
      <c r="I170" s="378"/>
      <c r="J170" s="378"/>
      <c r="K170" s="378"/>
      <c r="L170" s="378">
        <v>2078953</v>
      </c>
      <c r="M170" s="377">
        <f t="shared" si="71"/>
        <v>100</v>
      </c>
    </row>
    <row r="171" spans="1:13" s="147" customFormat="1" ht="47.25" outlineLevel="4">
      <c r="A171" s="383" t="s">
        <v>1061</v>
      </c>
      <c r="B171" s="382" t="s">
        <v>639</v>
      </c>
      <c r="C171" s="381">
        <f t="shared" ref="C171:L171" si="73">SUM(C172:C174)</f>
        <v>8357645.79</v>
      </c>
      <c r="D171" s="381">
        <f t="shared" si="73"/>
        <v>0</v>
      </c>
      <c r="E171" s="381">
        <f t="shared" si="73"/>
        <v>50000</v>
      </c>
      <c r="F171" s="381">
        <f t="shared" si="73"/>
        <v>8307645.79</v>
      </c>
      <c r="G171" s="381">
        <f t="shared" si="73"/>
        <v>0</v>
      </c>
      <c r="H171" s="381">
        <f t="shared" si="73"/>
        <v>8269068.1800000006</v>
      </c>
      <c r="I171" s="381">
        <f t="shared" si="73"/>
        <v>0</v>
      </c>
      <c r="J171" s="381">
        <f t="shared" si="73"/>
        <v>50000</v>
      </c>
      <c r="K171" s="381">
        <f t="shared" si="73"/>
        <v>8219068.1800000006</v>
      </c>
      <c r="L171" s="381">
        <f t="shared" si="73"/>
        <v>0</v>
      </c>
      <c r="M171" s="374">
        <f t="shared" si="71"/>
        <v>98.940160755484712</v>
      </c>
    </row>
    <row r="172" spans="1:13" ht="63" outlineLevel="5">
      <c r="A172" s="380" t="s">
        <v>1060</v>
      </c>
      <c r="B172" s="379" t="s">
        <v>270</v>
      </c>
      <c r="C172" s="378">
        <f>SUM(D172:G172)</f>
        <v>8242742.3899999997</v>
      </c>
      <c r="D172" s="378"/>
      <c r="E172" s="378"/>
      <c r="F172" s="378">
        <v>8242742.3899999997</v>
      </c>
      <c r="G172" s="378"/>
      <c r="H172" s="378">
        <f>SUM(I172:L172)</f>
        <v>8154164.7800000003</v>
      </c>
      <c r="I172" s="378"/>
      <c r="J172" s="378"/>
      <c r="K172" s="378">
        <v>8154164.7800000003</v>
      </c>
      <c r="L172" s="378"/>
      <c r="M172" s="377">
        <f t="shared" si="71"/>
        <v>98.925386651565617</v>
      </c>
    </row>
    <row r="173" spans="1:13" ht="47.25" outlineLevel="5">
      <c r="A173" s="380" t="s">
        <v>1059</v>
      </c>
      <c r="B173" s="379">
        <v>1330202006</v>
      </c>
      <c r="C173" s="378">
        <f>SUM(D173:G173)</f>
        <v>64903.4</v>
      </c>
      <c r="D173" s="378"/>
      <c r="E173" s="378"/>
      <c r="F173" s="378">
        <v>64903.4</v>
      </c>
      <c r="G173" s="378"/>
      <c r="H173" s="378">
        <f>SUM(I173:L173)</f>
        <v>64903.4</v>
      </c>
      <c r="I173" s="378"/>
      <c r="J173" s="378"/>
      <c r="K173" s="378">
        <v>64903.4</v>
      </c>
      <c r="L173" s="378"/>
      <c r="M173" s="377">
        <f t="shared" si="71"/>
        <v>100</v>
      </c>
    </row>
    <row r="174" spans="1:13" ht="163.15" customHeight="1" outlineLevel="5">
      <c r="A174" s="380" t="s">
        <v>1058</v>
      </c>
      <c r="B174" s="386" t="s">
        <v>359</v>
      </c>
      <c r="C174" s="378">
        <f>SUM(D174:G174)</f>
        <v>50000</v>
      </c>
      <c r="D174" s="378"/>
      <c r="E174" s="378">
        <v>50000</v>
      </c>
      <c r="F174" s="378"/>
      <c r="G174" s="378"/>
      <c r="H174" s="378">
        <f>SUM(I174:L174)</f>
        <v>50000</v>
      </c>
      <c r="I174" s="378"/>
      <c r="J174" s="378">
        <v>50000</v>
      </c>
      <c r="K174" s="378"/>
      <c r="L174" s="378"/>
      <c r="M174" s="377">
        <f t="shared" si="71"/>
        <v>100</v>
      </c>
    </row>
    <row r="175" spans="1:13" s="147" customFormat="1" ht="101.65" customHeight="1" outlineLevel="1">
      <c r="A175" s="383" t="s">
        <v>1057</v>
      </c>
      <c r="B175" s="382" t="s">
        <v>640</v>
      </c>
      <c r="C175" s="381">
        <f t="shared" ref="C175:L176" si="74">SUM(C176)</f>
        <v>2288005.48</v>
      </c>
      <c r="D175" s="381">
        <f t="shared" si="74"/>
        <v>0</v>
      </c>
      <c r="E175" s="381">
        <f t="shared" si="74"/>
        <v>0</v>
      </c>
      <c r="F175" s="381">
        <f t="shared" si="74"/>
        <v>2288005.48</v>
      </c>
      <c r="G175" s="381">
        <f t="shared" si="74"/>
        <v>0</v>
      </c>
      <c r="H175" s="381">
        <f t="shared" si="74"/>
        <v>1892355.57</v>
      </c>
      <c r="I175" s="381">
        <f t="shared" si="74"/>
        <v>0</v>
      </c>
      <c r="J175" s="381">
        <f t="shared" si="74"/>
        <v>0</v>
      </c>
      <c r="K175" s="381">
        <f t="shared" si="74"/>
        <v>1892355.57</v>
      </c>
      <c r="L175" s="381">
        <f t="shared" si="74"/>
        <v>0</v>
      </c>
      <c r="M175" s="374">
        <f t="shared" si="71"/>
        <v>82.707650245662876</v>
      </c>
    </row>
    <row r="176" spans="1:13" s="147" customFormat="1" outlineLevel="2">
      <c r="A176" s="383" t="s">
        <v>751</v>
      </c>
      <c r="B176" s="382" t="s">
        <v>641</v>
      </c>
      <c r="C176" s="381">
        <f t="shared" si="74"/>
        <v>2288005.48</v>
      </c>
      <c r="D176" s="381">
        <f t="shared" si="74"/>
        <v>0</v>
      </c>
      <c r="E176" s="381">
        <f t="shared" si="74"/>
        <v>0</v>
      </c>
      <c r="F176" s="381">
        <f t="shared" si="74"/>
        <v>2288005.48</v>
      </c>
      <c r="G176" s="381">
        <f t="shared" si="74"/>
        <v>0</v>
      </c>
      <c r="H176" s="381">
        <f t="shared" si="74"/>
        <v>1892355.57</v>
      </c>
      <c r="I176" s="381">
        <f t="shared" si="74"/>
        <v>0</v>
      </c>
      <c r="J176" s="381">
        <f t="shared" si="74"/>
        <v>0</v>
      </c>
      <c r="K176" s="381">
        <f t="shared" si="74"/>
        <v>1892355.57</v>
      </c>
      <c r="L176" s="381">
        <f t="shared" si="74"/>
        <v>0</v>
      </c>
      <c r="M176" s="374">
        <f t="shared" si="71"/>
        <v>82.707650245662876</v>
      </c>
    </row>
    <row r="177" spans="1:13" s="147" customFormat="1" ht="33" customHeight="1" outlineLevel="4">
      <c r="A177" s="383" t="s">
        <v>1056</v>
      </c>
      <c r="B177" s="382" t="s">
        <v>642</v>
      </c>
      <c r="C177" s="381">
        <f t="shared" ref="C177:L177" si="75">SUM(C178:C182)</f>
        <v>2288005.48</v>
      </c>
      <c r="D177" s="381">
        <f t="shared" si="75"/>
        <v>0</v>
      </c>
      <c r="E177" s="381">
        <f t="shared" si="75"/>
        <v>0</v>
      </c>
      <c r="F177" s="381">
        <f t="shared" si="75"/>
        <v>2288005.48</v>
      </c>
      <c r="G177" s="381">
        <f t="shared" si="75"/>
        <v>0</v>
      </c>
      <c r="H177" s="381">
        <f t="shared" si="75"/>
        <v>1892355.57</v>
      </c>
      <c r="I177" s="381">
        <f t="shared" si="75"/>
        <v>0</v>
      </c>
      <c r="J177" s="381">
        <f t="shared" si="75"/>
        <v>0</v>
      </c>
      <c r="K177" s="381">
        <f t="shared" si="75"/>
        <v>1892355.57</v>
      </c>
      <c r="L177" s="381">
        <f t="shared" si="75"/>
        <v>0</v>
      </c>
      <c r="M177" s="374">
        <f t="shared" si="71"/>
        <v>82.707650245662876</v>
      </c>
    </row>
    <row r="178" spans="1:13" ht="47.25" outlineLevel="5">
      <c r="A178" s="380" t="s">
        <v>1055</v>
      </c>
      <c r="B178" s="379">
        <v>1430102041</v>
      </c>
      <c r="C178" s="378">
        <f>SUM(D178:G178)</f>
        <v>314112</v>
      </c>
      <c r="D178" s="378"/>
      <c r="E178" s="378"/>
      <c r="F178" s="378">
        <v>314112</v>
      </c>
      <c r="G178" s="378"/>
      <c r="H178" s="378">
        <f>SUM(I178:L178)</f>
        <v>96000</v>
      </c>
      <c r="I178" s="378"/>
      <c r="J178" s="378"/>
      <c r="K178" s="378">
        <v>96000</v>
      </c>
      <c r="L178" s="378"/>
      <c r="M178" s="377">
        <f t="shared" si="71"/>
        <v>30.562347188264059</v>
      </c>
    </row>
    <row r="179" spans="1:13" ht="47.25" outlineLevel="5">
      <c r="A179" s="380" t="s">
        <v>1054</v>
      </c>
      <c r="B179" s="379">
        <v>1430102042</v>
      </c>
      <c r="C179" s="378">
        <f>SUM(D179:G179)</f>
        <v>1540000</v>
      </c>
      <c r="D179" s="378"/>
      <c r="E179" s="378"/>
      <c r="F179" s="378">
        <v>1540000</v>
      </c>
      <c r="G179" s="378"/>
      <c r="H179" s="378">
        <f>SUM(I179:L179)</f>
        <v>1362596</v>
      </c>
      <c r="I179" s="378"/>
      <c r="J179" s="378"/>
      <c r="K179" s="378">
        <v>1362596</v>
      </c>
      <c r="L179" s="378"/>
      <c r="M179" s="377">
        <f t="shared" si="71"/>
        <v>88.48025974025974</v>
      </c>
    </row>
    <row r="180" spans="1:13" ht="94.5" outlineLevel="5">
      <c r="A180" s="380" t="s">
        <v>1053</v>
      </c>
      <c r="B180" s="379" t="s">
        <v>115</v>
      </c>
      <c r="C180" s="378">
        <f>SUM(D180:G180)</f>
        <v>64093.48</v>
      </c>
      <c r="D180" s="378"/>
      <c r="E180" s="378"/>
      <c r="F180" s="378">
        <v>64093.48</v>
      </c>
      <c r="G180" s="378"/>
      <c r="H180" s="378">
        <f>SUM(I180:L180)</f>
        <v>64093.48</v>
      </c>
      <c r="I180" s="378"/>
      <c r="J180" s="378"/>
      <c r="K180" s="378">
        <v>64093.48</v>
      </c>
      <c r="L180" s="378"/>
      <c r="M180" s="377">
        <f t="shared" si="71"/>
        <v>100</v>
      </c>
    </row>
    <row r="181" spans="1:13" ht="63" outlineLevel="5">
      <c r="A181" s="380" t="s">
        <v>1052</v>
      </c>
      <c r="B181" s="379">
        <v>1430102044</v>
      </c>
      <c r="C181" s="378">
        <f>SUM(D181:G181)</f>
        <v>69800</v>
      </c>
      <c r="D181" s="378"/>
      <c r="E181" s="378"/>
      <c r="F181" s="378">
        <v>69800</v>
      </c>
      <c r="G181" s="378"/>
      <c r="H181" s="378">
        <f>SUM(I181:L181)</f>
        <v>69800</v>
      </c>
      <c r="I181" s="378"/>
      <c r="J181" s="378"/>
      <c r="K181" s="378">
        <v>69800</v>
      </c>
      <c r="L181" s="378"/>
      <c r="M181" s="377">
        <f t="shared" si="71"/>
        <v>100</v>
      </c>
    </row>
    <row r="182" spans="1:13" ht="106.35" customHeight="1" outlineLevel="5">
      <c r="A182" s="380" t="s">
        <v>1051</v>
      </c>
      <c r="B182" s="379" t="s">
        <v>186</v>
      </c>
      <c r="C182" s="378">
        <f>SUM(D182:G182)</f>
        <v>300000</v>
      </c>
      <c r="D182" s="378"/>
      <c r="E182" s="378"/>
      <c r="F182" s="378">
        <v>300000</v>
      </c>
      <c r="G182" s="378"/>
      <c r="H182" s="378">
        <f>SUM(I182:L182)</f>
        <v>299866.09000000003</v>
      </c>
      <c r="I182" s="378"/>
      <c r="J182" s="378"/>
      <c r="K182" s="378">
        <v>299866.09000000003</v>
      </c>
      <c r="L182" s="378"/>
      <c r="M182" s="377">
        <f t="shared" si="71"/>
        <v>99.955363333333352</v>
      </c>
    </row>
    <row r="183" spans="1:13" s="147" customFormat="1" ht="60.6" customHeight="1" outlineLevel="1">
      <c r="A183" s="383" t="s">
        <v>1050</v>
      </c>
      <c r="B183" s="382" t="s">
        <v>643</v>
      </c>
      <c r="C183" s="381">
        <f t="shared" ref="C183:L184" si="76">SUM(C184)</f>
        <v>430075</v>
      </c>
      <c r="D183" s="381">
        <f t="shared" si="76"/>
        <v>0</v>
      </c>
      <c r="E183" s="381">
        <f t="shared" si="76"/>
        <v>0</v>
      </c>
      <c r="F183" s="381">
        <f t="shared" si="76"/>
        <v>355075</v>
      </c>
      <c r="G183" s="381">
        <f t="shared" si="76"/>
        <v>75000</v>
      </c>
      <c r="H183" s="381">
        <f t="shared" si="76"/>
        <v>430075</v>
      </c>
      <c r="I183" s="381">
        <f t="shared" si="76"/>
        <v>0</v>
      </c>
      <c r="J183" s="381">
        <f t="shared" si="76"/>
        <v>0</v>
      </c>
      <c r="K183" s="381">
        <f t="shared" si="76"/>
        <v>355075</v>
      </c>
      <c r="L183" s="381">
        <f t="shared" si="76"/>
        <v>75000</v>
      </c>
      <c r="M183" s="374">
        <f t="shared" si="71"/>
        <v>100</v>
      </c>
    </row>
    <row r="184" spans="1:13" s="147" customFormat="1" outlineLevel="2">
      <c r="A184" s="383" t="s">
        <v>751</v>
      </c>
      <c r="B184" s="382" t="s">
        <v>644</v>
      </c>
      <c r="C184" s="381">
        <f t="shared" si="76"/>
        <v>430075</v>
      </c>
      <c r="D184" s="381">
        <f t="shared" si="76"/>
        <v>0</v>
      </c>
      <c r="E184" s="381">
        <f t="shared" si="76"/>
        <v>0</v>
      </c>
      <c r="F184" s="381">
        <f t="shared" si="76"/>
        <v>355075</v>
      </c>
      <c r="G184" s="381">
        <f t="shared" si="76"/>
        <v>75000</v>
      </c>
      <c r="H184" s="381">
        <f t="shared" si="76"/>
        <v>430075</v>
      </c>
      <c r="I184" s="381">
        <f t="shared" si="76"/>
        <v>0</v>
      </c>
      <c r="J184" s="381">
        <f t="shared" si="76"/>
        <v>0</v>
      </c>
      <c r="K184" s="381">
        <f t="shared" si="76"/>
        <v>355075</v>
      </c>
      <c r="L184" s="381">
        <f t="shared" si="76"/>
        <v>75000</v>
      </c>
      <c r="M184" s="374">
        <f t="shared" si="71"/>
        <v>100</v>
      </c>
    </row>
    <row r="185" spans="1:13" s="147" customFormat="1" ht="51.75" customHeight="1" outlineLevel="4">
      <c r="A185" s="383" t="s">
        <v>1049</v>
      </c>
      <c r="B185" s="382" t="s">
        <v>645</v>
      </c>
      <c r="C185" s="381">
        <f t="shared" ref="C185:L185" si="77">SUM(C186:C188)</f>
        <v>430075</v>
      </c>
      <c r="D185" s="381">
        <f t="shared" si="77"/>
        <v>0</v>
      </c>
      <c r="E185" s="381">
        <f t="shared" si="77"/>
        <v>0</v>
      </c>
      <c r="F185" s="381">
        <f t="shared" si="77"/>
        <v>355075</v>
      </c>
      <c r="G185" s="381">
        <f t="shared" si="77"/>
        <v>75000</v>
      </c>
      <c r="H185" s="381">
        <f t="shared" si="77"/>
        <v>430075</v>
      </c>
      <c r="I185" s="381">
        <f t="shared" si="77"/>
        <v>0</v>
      </c>
      <c r="J185" s="381">
        <f t="shared" si="77"/>
        <v>0</v>
      </c>
      <c r="K185" s="381">
        <f t="shared" si="77"/>
        <v>355075</v>
      </c>
      <c r="L185" s="381">
        <f t="shared" si="77"/>
        <v>75000</v>
      </c>
      <c r="M185" s="374">
        <f t="shared" si="71"/>
        <v>100</v>
      </c>
    </row>
    <row r="186" spans="1:13" ht="32.65" customHeight="1" outlineLevel="5">
      <c r="A186" s="380" t="s">
        <v>1048</v>
      </c>
      <c r="B186" s="379" t="s">
        <v>152</v>
      </c>
      <c r="C186" s="378">
        <f>SUM(D186:G186)</f>
        <v>270600</v>
      </c>
      <c r="D186" s="378"/>
      <c r="E186" s="378"/>
      <c r="F186" s="378">
        <v>270600</v>
      </c>
      <c r="G186" s="378"/>
      <c r="H186" s="378">
        <f>SUM(I186:L186)</f>
        <v>270600</v>
      </c>
      <c r="I186" s="378"/>
      <c r="J186" s="378"/>
      <c r="K186" s="378">
        <v>270600</v>
      </c>
      <c r="L186" s="378"/>
      <c r="M186" s="377">
        <f t="shared" si="71"/>
        <v>100</v>
      </c>
    </row>
    <row r="187" spans="1:13" ht="71.849999999999994" customHeight="1" outlineLevel="5">
      <c r="A187" s="380" t="s">
        <v>1047</v>
      </c>
      <c r="B187" s="379">
        <v>1530102046</v>
      </c>
      <c r="C187" s="378">
        <f>SUM(D187:G187)</f>
        <v>84475</v>
      </c>
      <c r="D187" s="378"/>
      <c r="E187" s="378"/>
      <c r="F187" s="378">
        <v>84475</v>
      </c>
      <c r="G187" s="378"/>
      <c r="H187" s="378">
        <f>SUM(I187:L187)</f>
        <v>84475</v>
      </c>
      <c r="I187" s="378"/>
      <c r="J187" s="378"/>
      <c r="K187" s="378">
        <v>84475</v>
      </c>
      <c r="L187" s="378"/>
      <c r="M187" s="377">
        <f t="shared" si="71"/>
        <v>100</v>
      </c>
    </row>
    <row r="188" spans="1:13" ht="32.65" customHeight="1" outlineLevel="5">
      <c r="A188" s="380" t="s">
        <v>1046</v>
      </c>
      <c r="B188" s="379" t="s">
        <v>154</v>
      </c>
      <c r="C188" s="378">
        <f>SUM(D188:G188)</f>
        <v>75000</v>
      </c>
      <c r="D188" s="378"/>
      <c r="E188" s="378"/>
      <c r="F188" s="378"/>
      <c r="G188" s="378">
        <v>75000</v>
      </c>
      <c r="H188" s="378">
        <f>SUM(I188:L188)</f>
        <v>75000</v>
      </c>
      <c r="I188" s="378"/>
      <c r="J188" s="378"/>
      <c r="K188" s="378"/>
      <c r="L188" s="378">
        <v>75000</v>
      </c>
      <c r="M188" s="377">
        <f t="shared" si="71"/>
        <v>100</v>
      </c>
    </row>
    <row r="189" spans="1:13" s="147" customFormat="1" ht="59.65" customHeight="1" outlineLevel="1">
      <c r="A189" s="383" t="s">
        <v>1045</v>
      </c>
      <c r="B189" s="382" t="s">
        <v>647</v>
      </c>
      <c r="C189" s="381">
        <f t="shared" ref="C189:L190" si="78">SUM(C190)</f>
        <v>972705.65</v>
      </c>
      <c r="D189" s="381">
        <f t="shared" si="78"/>
        <v>0</v>
      </c>
      <c r="E189" s="381">
        <f t="shared" si="78"/>
        <v>0</v>
      </c>
      <c r="F189" s="381">
        <f t="shared" si="78"/>
        <v>972705.65</v>
      </c>
      <c r="G189" s="381">
        <f t="shared" si="78"/>
        <v>0</v>
      </c>
      <c r="H189" s="381">
        <f t="shared" si="78"/>
        <v>972705.65</v>
      </c>
      <c r="I189" s="381">
        <f t="shared" si="78"/>
        <v>0</v>
      </c>
      <c r="J189" s="381">
        <f t="shared" si="78"/>
        <v>0</v>
      </c>
      <c r="K189" s="381">
        <f t="shared" si="78"/>
        <v>972705.65</v>
      </c>
      <c r="L189" s="381">
        <f t="shared" si="78"/>
        <v>0</v>
      </c>
      <c r="M189" s="374">
        <f t="shared" si="71"/>
        <v>100</v>
      </c>
    </row>
    <row r="190" spans="1:13" s="147" customFormat="1" outlineLevel="2">
      <c r="A190" s="383" t="s">
        <v>751</v>
      </c>
      <c r="B190" s="382" t="s">
        <v>648</v>
      </c>
      <c r="C190" s="381">
        <f t="shared" si="78"/>
        <v>972705.65</v>
      </c>
      <c r="D190" s="381">
        <f t="shared" si="78"/>
        <v>0</v>
      </c>
      <c r="E190" s="381">
        <f t="shared" si="78"/>
        <v>0</v>
      </c>
      <c r="F190" s="381">
        <f t="shared" si="78"/>
        <v>972705.65</v>
      </c>
      <c r="G190" s="381">
        <f t="shared" si="78"/>
        <v>0</v>
      </c>
      <c r="H190" s="381">
        <f t="shared" si="78"/>
        <v>972705.65</v>
      </c>
      <c r="I190" s="381">
        <f t="shared" si="78"/>
        <v>0</v>
      </c>
      <c r="J190" s="381">
        <f t="shared" si="78"/>
        <v>0</v>
      </c>
      <c r="K190" s="381">
        <f t="shared" si="78"/>
        <v>972705.65</v>
      </c>
      <c r="L190" s="381">
        <f t="shared" si="78"/>
        <v>0</v>
      </c>
      <c r="M190" s="374">
        <f t="shared" si="71"/>
        <v>100</v>
      </c>
    </row>
    <row r="191" spans="1:13" s="147" customFormat="1" ht="31.5" outlineLevel="4">
      <c r="A191" s="383" t="s">
        <v>1044</v>
      </c>
      <c r="B191" s="382" t="s">
        <v>649</v>
      </c>
      <c r="C191" s="381">
        <f t="shared" ref="C191:L191" si="79">SUM(C192:C194)</f>
        <v>972705.65</v>
      </c>
      <c r="D191" s="381">
        <f t="shared" si="79"/>
        <v>0</v>
      </c>
      <c r="E191" s="381">
        <f t="shared" si="79"/>
        <v>0</v>
      </c>
      <c r="F191" s="381">
        <f t="shared" si="79"/>
        <v>972705.65</v>
      </c>
      <c r="G191" s="381">
        <f t="shared" si="79"/>
        <v>0</v>
      </c>
      <c r="H191" s="381">
        <f t="shared" si="79"/>
        <v>972705.65</v>
      </c>
      <c r="I191" s="381">
        <f t="shared" si="79"/>
        <v>0</v>
      </c>
      <c r="J191" s="381">
        <f t="shared" si="79"/>
        <v>0</v>
      </c>
      <c r="K191" s="381">
        <f t="shared" si="79"/>
        <v>972705.65</v>
      </c>
      <c r="L191" s="381">
        <f t="shared" si="79"/>
        <v>0</v>
      </c>
      <c r="M191" s="374">
        <f t="shared" si="71"/>
        <v>100</v>
      </c>
    </row>
    <row r="192" spans="1:13" outlineLevel="5">
      <c r="A192" s="380" t="s">
        <v>1043</v>
      </c>
      <c r="B192" s="379" t="s">
        <v>217</v>
      </c>
      <c r="C192" s="378">
        <f>SUM(D192:G192)</f>
        <v>166700</v>
      </c>
      <c r="D192" s="378"/>
      <c r="E192" s="378"/>
      <c r="F192" s="378">
        <v>166700</v>
      </c>
      <c r="G192" s="378"/>
      <c r="H192" s="378">
        <f>SUM(I192:L192)</f>
        <v>166700</v>
      </c>
      <c r="I192" s="378"/>
      <c r="J192" s="378"/>
      <c r="K192" s="378">
        <v>166700</v>
      </c>
      <c r="L192" s="378"/>
      <c r="M192" s="377">
        <f t="shared" si="71"/>
        <v>100</v>
      </c>
    </row>
    <row r="193" spans="1:13" ht="33.6" customHeight="1" outlineLevel="5">
      <c r="A193" s="380" t="s">
        <v>1042</v>
      </c>
      <c r="B193" s="379" t="s">
        <v>219</v>
      </c>
      <c r="C193" s="378">
        <f>SUM(D193:G193)</f>
        <v>26780</v>
      </c>
      <c r="D193" s="378"/>
      <c r="E193" s="378"/>
      <c r="F193" s="378">
        <v>26780</v>
      </c>
      <c r="G193" s="378"/>
      <c r="H193" s="378">
        <f>SUM(I193:L193)</f>
        <v>26780</v>
      </c>
      <c r="I193" s="378"/>
      <c r="J193" s="378"/>
      <c r="K193" s="378">
        <v>26780</v>
      </c>
      <c r="L193" s="378"/>
      <c r="M193" s="377">
        <f t="shared" si="71"/>
        <v>100</v>
      </c>
    </row>
    <row r="194" spans="1:13" ht="47.25" outlineLevel="5">
      <c r="A194" s="380" t="s">
        <v>1041</v>
      </c>
      <c r="B194" s="379" t="s">
        <v>221</v>
      </c>
      <c r="C194" s="378">
        <f>SUM(D194:G194)</f>
        <v>779225.65</v>
      </c>
      <c r="D194" s="378"/>
      <c r="E194" s="378"/>
      <c r="F194" s="378">
        <v>779225.65</v>
      </c>
      <c r="G194" s="378"/>
      <c r="H194" s="378">
        <f>SUM(I194:L194)</f>
        <v>779225.65</v>
      </c>
      <c r="I194" s="378"/>
      <c r="J194" s="378"/>
      <c r="K194" s="378">
        <v>779225.65</v>
      </c>
      <c r="L194" s="378"/>
      <c r="M194" s="377">
        <f t="shared" si="71"/>
        <v>100</v>
      </c>
    </row>
    <row r="195" spans="1:13" s="147" customFormat="1" ht="63" outlineLevel="1">
      <c r="A195" s="383" t="s">
        <v>1040</v>
      </c>
      <c r="B195" s="382" t="s">
        <v>650</v>
      </c>
      <c r="C195" s="381">
        <f t="shared" ref="C195:L195" si="80">SUM(C196+C199)</f>
        <v>4343059.2</v>
      </c>
      <c r="D195" s="381">
        <f t="shared" si="80"/>
        <v>0</v>
      </c>
      <c r="E195" s="381">
        <f t="shared" si="80"/>
        <v>4176559.2</v>
      </c>
      <c r="F195" s="381">
        <f t="shared" si="80"/>
        <v>166500</v>
      </c>
      <c r="G195" s="381">
        <f t="shared" si="80"/>
        <v>0</v>
      </c>
      <c r="H195" s="381">
        <f t="shared" si="80"/>
        <v>4167602.77</v>
      </c>
      <c r="I195" s="381">
        <f t="shared" si="80"/>
        <v>0</v>
      </c>
      <c r="J195" s="381">
        <f t="shared" si="80"/>
        <v>4001102.77</v>
      </c>
      <c r="K195" s="381">
        <f t="shared" si="80"/>
        <v>166500</v>
      </c>
      <c r="L195" s="381">
        <f t="shared" si="80"/>
        <v>0</v>
      </c>
      <c r="M195" s="374">
        <f t="shared" si="71"/>
        <v>95.960072798455059</v>
      </c>
    </row>
    <row r="196" spans="1:13" s="147" customFormat="1" ht="79.5" customHeight="1" outlineLevel="2">
      <c r="A196" s="383" t="s">
        <v>1039</v>
      </c>
      <c r="B196" s="382" t="s">
        <v>651</v>
      </c>
      <c r="C196" s="381">
        <f t="shared" ref="C196:L197" si="81">SUM(C197)</f>
        <v>4176559.2</v>
      </c>
      <c r="D196" s="381">
        <f t="shared" si="81"/>
        <v>0</v>
      </c>
      <c r="E196" s="381">
        <f t="shared" si="81"/>
        <v>4176559.2</v>
      </c>
      <c r="F196" s="381">
        <f t="shared" si="81"/>
        <v>0</v>
      </c>
      <c r="G196" s="381">
        <f t="shared" si="81"/>
        <v>0</v>
      </c>
      <c r="H196" s="381">
        <f t="shared" si="81"/>
        <v>4001102.77</v>
      </c>
      <c r="I196" s="381">
        <f t="shared" si="81"/>
        <v>0</v>
      </c>
      <c r="J196" s="381">
        <f t="shared" si="81"/>
        <v>4001102.77</v>
      </c>
      <c r="K196" s="381">
        <f t="shared" si="81"/>
        <v>0</v>
      </c>
      <c r="L196" s="381">
        <f t="shared" si="81"/>
        <v>0</v>
      </c>
      <c r="M196" s="374">
        <f t="shared" si="71"/>
        <v>95.79901968108102</v>
      </c>
    </row>
    <row r="197" spans="1:13" s="147" customFormat="1" ht="47.25" outlineLevel="4">
      <c r="A197" s="383" t="s">
        <v>1038</v>
      </c>
      <c r="B197" s="382" t="s">
        <v>652</v>
      </c>
      <c r="C197" s="381">
        <f t="shared" si="81"/>
        <v>4176559.2</v>
      </c>
      <c r="D197" s="381">
        <f t="shared" si="81"/>
        <v>0</v>
      </c>
      <c r="E197" s="381">
        <f t="shared" si="81"/>
        <v>4176559.2</v>
      </c>
      <c r="F197" s="381">
        <f t="shared" si="81"/>
        <v>0</v>
      </c>
      <c r="G197" s="381">
        <f t="shared" si="81"/>
        <v>0</v>
      </c>
      <c r="H197" s="381">
        <f t="shared" si="81"/>
        <v>4001102.77</v>
      </c>
      <c r="I197" s="381">
        <f t="shared" si="81"/>
        <v>0</v>
      </c>
      <c r="J197" s="381">
        <f t="shared" si="81"/>
        <v>4001102.77</v>
      </c>
      <c r="K197" s="381">
        <f t="shared" si="81"/>
        <v>0</v>
      </c>
      <c r="L197" s="381">
        <f t="shared" si="81"/>
        <v>0</v>
      </c>
      <c r="M197" s="374">
        <f t="shared" si="71"/>
        <v>95.79901968108102</v>
      </c>
    </row>
    <row r="198" spans="1:13" ht="75.599999999999994" customHeight="1" outlineLevel="5">
      <c r="A198" s="380" t="s">
        <v>1037</v>
      </c>
      <c r="B198" s="379" t="s">
        <v>352</v>
      </c>
      <c r="C198" s="378">
        <f>SUM(D198:G198)</f>
        <v>4176559.2</v>
      </c>
      <c r="D198" s="378"/>
      <c r="E198" s="378">
        <v>4176559.2</v>
      </c>
      <c r="F198" s="378"/>
      <c r="G198" s="378"/>
      <c r="H198" s="378">
        <f>SUM(I198:L198)</f>
        <v>4001102.77</v>
      </c>
      <c r="I198" s="378"/>
      <c r="J198" s="378">
        <v>4001102.77</v>
      </c>
      <c r="K198" s="378"/>
      <c r="L198" s="378"/>
      <c r="M198" s="377">
        <f t="shared" ref="M198:M204" si="82">SUM(H198/C198)*100</f>
        <v>95.79901968108102</v>
      </c>
    </row>
    <row r="199" spans="1:13" s="147" customFormat="1" outlineLevel="2">
      <c r="A199" s="383" t="s">
        <v>751</v>
      </c>
      <c r="B199" s="382" t="s">
        <v>653</v>
      </c>
      <c r="C199" s="381">
        <f t="shared" ref="C199:L199" si="83">SUM(C200+C203)</f>
        <v>166500</v>
      </c>
      <c r="D199" s="381">
        <f t="shared" si="83"/>
        <v>0</v>
      </c>
      <c r="E199" s="381">
        <f t="shared" si="83"/>
        <v>0</v>
      </c>
      <c r="F199" s="381">
        <f t="shared" si="83"/>
        <v>166500</v>
      </c>
      <c r="G199" s="381">
        <f t="shared" si="83"/>
        <v>0</v>
      </c>
      <c r="H199" s="381">
        <f t="shared" si="83"/>
        <v>166500</v>
      </c>
      <c r="I199" s="381">
        <f t="shared" si="83"/>
        <v>0</v>
      </c>
      <c r="J199" s="381">
        <f t="shared" si="83"/>
        <v>0</v>
      </c>
      <c r="K199" s="381">
        <f t="shared" si="83"/>
        <v>166500</v>
      </c>
      <c r="L199" s="381">
        <f t="shared" si="83"/>
        <v>0</v>
      </c>
      <c r="M199" s="374">
        <f t="shared" si="82"/>
        <v>100</v>
      </c>
    </row>
    <row r="200" spans="1:13" s="147" customFormat="1" ht="62.45" customHeight="1" outlineLevel="4">
      <c r="A200" s="383" t="s">
        <v>1036</v>
      </c>
      <c r="B200" s="382" t="s">
        <v>654</v>
      </c>
      <c r="C200" s="381">
        <f t="shared" ref="C200:L200" si="84">SUM(C201:C202)</f>
        <v>91500</v>
      </c>
      <c r="D200" s="381">
        <f t="shared" si="84"/>
        <v>0</v>
      </c>
      <c r="E200" s="381">
        <f t="shared" si="84"/>
        <v>0</v>
      </c>
      <c r="F200" s="381">
        <f t="shared" si="84"/>
        <v>91500</v>
      </c>
      <c r="G200" s="381">
        <f t="shared" si="84"/>
        <v>0</v>
      </c>
      <c r="H200" s="381">
        <f t="shared" si="84"/>
        <v>91500</v>
      </c>
      <c r="I200" s="381">
        <f t="shared" si="84"/>
        <v>0</v>
      </c>
      <c r="J200" s="381">
        <f t="shared" si="84"/>
        <v>0</v>
      </c>
      <c r="K200" s="381">
        <f t="shared" si="84"/>
        <v>91500</v>
      </c>
      <c r="L200" s="381">
        <f t="shared" si="84"/>
        <v>0</v>
      </c>
      <c r="M200" s="374">
        <f t="shared" si="82"/>
        <v>100</v>
      </c>
    </row>
    <row r="201" spans="1:13" ht="88.7" customHeight="1" outlineLevel="5">
      <c r="A201" s="380" t="s">
        <v>1035</v>
      </c>
      <c r="B201" s="379" t="s">
        <v>342</v>
      </c>
      <c r="C201" s="378">
        <f>SUM(D201:G201)</f>
        <v>46500</v>
      </c>
      <c r="D201" s="378"/>
      <c r="E201" s="378"/>
      <c r="F201" s="378">
        <v>46500</v>
      </c>
      <c r="G201" s="378"/>
      <c r="H201" s="378">
        <f>SUM(I201:L201)</f>
        <v>46500</v>
      </c>
      <c r="I201" s="378"/>
      <c r="J201" s="378"/>
      <c r="K201" s="378">
        <v>46500</v>
      </c>
      <c r="L201" s="378"/>
      <c r="M201" s="377">
        <f t="shared" si="82"/>
        <v>100</v>
      </c>
    </row>
    <row r="202" spans="1:13" ht="78.75" outlineLevel="5">
      <c r="A202" s="380" t="s">
        <v>1034</v>
      </c>
      <c r="B202" s="379" t="s">
        <v>344</v>
      </c>
      <c r="C202" s="378">
        <f>SUM(D202:G202)</f>
        <v>45000</v>
      </c>
      <c r="D202" s="378"/>
      <c r="E202" s="378"/>
      <c r="F202" s="378">
        <v>45000</v>
      </c>
      <c r="G202" s="378"/>
      <c r="H202" s="378">
        <f>SUM(I202:L202)</f>
        <v>45000</v>
      </c>
      <c r="I202" s="378"/>
      <c r="J202" s="378"/>
      <c r="K202" s="378">
        <v>45000</v>
      </c>
      <c r="L202" s="378"/>
      <c r="M202" s="377">
        <f t="shared" si="82"/>
        <v>100</v>
      </c>
    </row>
    <row r="203" spans="1:13" ht="69" customHeight="1" outlineLevel="5">
      <c r="A203" s="383" t="s">
        <v>1033</v>
      </c>
      <c r="B203" s="382">
        <v>1730200000</v>
      </c>
      <c r="C203" s="381">
        <f t="shared" ref="C203:L203" si="85">SUM(C204)</f>
        <v>75000</v>
      </c>
      <c r="D203" s="381">
        <f t="shared" si="85"/>
        <v>0</v>
      </c>
      <c r="E203" s="381">
        <f t="shared" si="85"/>
        <v>0</v>
      </c>
      <c r="F203" s="381">
        <f t="shared" si="85"/>
        <v>75000</v>
      </c>
      <c r="G203" s="381">
        <f t="shared" si="85"/>
        <v>0</v>
      </c>
      <c r="H203" s="381">
        <f t="shared" si="85"/>
        <v>75000</v>
      </c>
      <c r="I203" s="381">
        <f t="shared" si="85"/>
        <v>0</v>
      </c>
      <c r="J203" s="381">
        <f t="shared" si="85"/>
        <v>0</v>
      </c>
      <c r="K203" s="381">
        <f t="shared" si="85"/>
        <v>75000</v>
      </c>
      <c r="L203" s="381">
        <f t="shared" si="85"/>
        <v>0</v>
      </c>
      <c r="M203" s="374">
        <f t="shared" si="82"/>
        <v>100</v>
      </c>
    </row>
    <row r="204" spans="1:13" ht="47.25" outlineLevel="5">
      <c r="A204" s="380" t="s">
        <v>915</v>
      </c>
      <c r="B204" s="379" t="s">
        <v>1032</v>
      </c>
      <c r="C204" s="378">
        <f>SUM(D204:G204)</f>
        <v>75000</v>
      </c>
      <c r="D204" s="378"/>
      <c r="E204" s="378"/>
      <c r="F204" s="378">
        <v>75000</v>
      </c>
      <c r="G204" s="378"/>
      <c r="H204" s="378">
        <f>SUM(I204:L204)</f>
        <v>75000</v>
      </c>
      <c r="I204" s="378"/>
      <c r="J204" s="378"/>
      <c r="K204" s="378">
        <v>75000</v>
      </c>
      <c r="L204" s="378"/>
      <c r="M204" s="377">
        <f t="shared" si="82"/>
        <v>100</v>
      </c>
    </row>
    <row r="205" spans="1:13" s="147" customFormat="1" outlineLevel="5">
      <c r="A205" s="432" t="s">
        <v>655</v>
      </c>
      <c r="B205" s="432"/>
      <c r="C205" s="381">
        <f t="shared" ref="C205:M205" si="86">SUM(C6+C61+C80+C87+C98+C105+C114+C120+C134+C138+C150+C161+C175+C183+C189+C195)</f>
        <v>355096233.96999991</v>
      </c>
      <c r="D205" s="381">
        <f t="shared" si="86"/>
        <v>14230088.619999999</v>
      </c>
      <c r="E205" s="381">
        <f t="shared" si="86"/>
        <v>183983235.34</v>
      </c>
      <c r="F205" s="381">
        <f t="shared" si="86"/>
        <v>153933800.73999998</v>
      </c>
      <c r="G205" s="381">
        <f t="shared" si="86"/>
        <v>2949109.27</v>
      </c>
      <c r="H205" s="381">
        <f t="shared" si="86"/>
        <v>331072576.58000004</v>
      </c>
      <c r="I205" s="381">
        <f t="shared" si="86"/>
        <v>13904421.059999999</v>
      </c>
      <c r="J205" s="381">
        <f t="shared" si="86"/>
        <v>165786541.57000002</v>
      </c>
      <c r="K205" s="381">
        <f t="shared" si="86"/>
        <v>148432504.67999998</v>
      </c>
      <c r="L205" s="381">
        <f t="shared" si="86"/>
        <v>2949109.27</v>
      </c>
      <c r="M205" s="381">
        <f t="shared" si="86"/>
        <v>1366.7428399461426</v>
      </c>
    </row>
    <row r="206" spans="1:13" s="147" customFormat="1" outlineLevel="5">
      <c r="A206" s="385" t="s">
        <v>656</v>
      </c>
      <c r="B206" s="384"/>
      <c r="C206" s="381">
        <f t="shared" ref="C206:L206" si="87">SUM(C205/C224*100)</f>
        <v>82.740074201639985</v>
      </c>
      <c r="D206" s="381">
        <f t="shared" si="87"/>
        <v>97.618212761983443</v>
      </c>
      <c r="E206" s="381">
        <f t="shared" si="87"/>
        <v>95.365113158973074</v>
      </c>
      <c r="F206" s="381">
        <f t="shared" si="87"/>
        <v>70.379614242513654</v>
      </c>
      <c r="G206" s="381">
        <f t="shared" si="87"/>
        <v>100</v>
      </c>
      <c r="H206" s="381">
        <f t="shared" si="87"/>
        <v>81.764498830002964</v>
      </c>
      <c r="I206" s="381">
        <f t="shared" si="87"/>
        <v>97.5637859122252</v>
      </c>
      <c r="J206" s="381">
        <f t="shared" si="87"/>
        <v>94.882423362584206</v>
      </c>
      <c r="K206" s="381">
        <f t="shared" si="87"/>
        <v>69.692904024045774</v>
      </c>
      <c r="L206" s="381">
        <f t="shared" si="87"/>
        <v>100</v>
      </c>
      <c r="M206" s="374">
        <f t="shared" ref="M206:M224" si="88">SUM(H206/C206)*100</f>
        <v>98.820915522435342</v>
      </c>
    </row>
    <row r="207" spans="1:13" s="147" customFormat="1" ht="63" outlineLevel="1">
      <c r="A207" s="383" t="s">
        <v>1031</v>
      </c>
      <c r="B207" s="382">
        <v>4000000000</v>
      </c>
      <c r="C207" s="381">
        <f t="shared" ref="C207:L208" si="89">SUM(C208)</f>
        <v>178775.6</v>
      </c>
      <c r="D207" s="381">
        <f t="shared" si="89"/>
        <v>0</v>
      </c>
      <c r="E207" s="381">
        <f t="shared" si="89"/>
        <v>0</v>
      </c>
      <c r="F207" s="381">
        <f t="shared" si="89"/>
        <v>178775.6</v>
      </c>
      <c r="G207" s="381">
        <f t="shared" si="89"/>
        <v>0</v>
      </c>
      <c r="H207" s="381">
        <f t="shared" si="89"/>
        <v>178775.6</v>
      </c>
      <c r="I207" s="381">
        <f t="shared" si="89"/>
        <v>0</v>
      </c>
      <c r="J207" s="381">
        <f t="shared" si="89"/>
        <v>0</v>
      </c>
      <c r="K207" s="381">
        <f t="shared" si="89"/>
        <v>178775.6</v>
      </c>
      <c r="L207" s="381">
        <f t="shared" si="89"/>
        <v>0</v>
      </c>
      <c r="M207" s="374">
        <f t="shared" si="88"/>
        <v>100</v>
      </c>
    </row>
    <row r="208" spans="1:13" s="147" customFormat="1" ht="31.5" outlineLevel="1">
      <c r="A208" s="383" t="s">
        <v>1028</v>
      </c>
      <c r="B208" s="382">
        <v>4090000000</v>
      </c>
      <c r="C208" s="381">
        <f t="shared" si="89"/>
        <v>178775.6</v>
      </c>
      <c r="D208" s="381">
        <f t="shared" si="89"/>
        <v>0</v>
      </c>
      <c r="E208" s="381">
        <f t="shared" si="89"/>
        <v>0</v>
      </c>
      <c r="F208" s="381">
        <f t="shared" si="89"/>
        <v>178775.6</v>
      </c>
      <c r="G208" s="381">
        <f t="shared" si="89"/>
        <v>0</v>
      </c>
      <c r="H208" s="381">
        <f t="shared" si="89"/>
        <v>178775.6</v>
      </c>
      <c r="I208" s="381">
        <f t="shared" si="89"/>
        <v>0</v>
      </c>
      <c r="J208" s="381">
        <f t="shared" si="89"/>
        <v>0</v>
      </c>
      <c r="K208" s="381">
        <f t="shared" si="89"/>
        <v>178775.6</v>
      </c>
      <c r="L208" s="381">
        <f t="shared" si="89"/>
        <v>0</v>
      </c>
      <c r="M208" s="374">
        <f t="shared" si="88"/>
        <v>100</v>
      </c>
    </row>
    <row r="209" spans="1:13" ht="31.5" outlineLevel="5">
      <c r="A209" s="380" t="s">
        <v>1030</v>
      </c>
      <c r="B209" s="379" t="s">
        <v>859</v>
      </c>
      <c r="C209" s="378">
        <f>SUM(D209:G209)</f>
        <v>178775.6</v>
      </c>
      <c r="D209" s="378"/>
      <c r="E209" s="378"/>
      <c r="F209" s="378">
        <v>178775.6</v>
      </c>
      <c r="G209" s="378"/>
      <c r="H209" s="378">
        <f>SUM(I209:L209)</f>
        <v>178775.6</v>
      </c>
      <c r="I209" s="378"/>
      <c r="J209" s="378"/>
      <c r="K209" s="378">
        <v>178775.6</v>
      </c>
      <c r="L209" s="378"/>
      <c r="M209" s="377">
        <f t="shared" si="88"/>
        <v>100</v>
      </c>
    </row>
    <row r="210" spans="1:13" s="147" customFormat="1" ht="63" outlineLevel="1">
      <c r="A210" s="383" t="s">
        <v>1029</v>
      </c>
      <c r="B210" s="382" t="s">
        <v>657</v>
      </c>
      <c r="C210" s="381">
        <f t="shared" ref="C210:L210" si="90">SUM(C211)</f>
        <v>73895785.109999999</v>
      </c>
      <c r="D210" s="381">
        <f t="shared" si="90"/>
        <v>347200</v>
      </c>
      <c r="E210" s="381">
        <f t="shared" si="90"/>
        <v>8941859.8499999996</v>
      </c>
      <c r="F210" s="381">
        <f t="shared" si="90"/>
        <v>64606725.259999998</v>
      </c>
      <c r="G210" s="381">
        <f t="shared" si="90"/>
        <v>0</v>
      </c>
      <c r="H210" s="381">
        <f t="shared" si="90"/>
        <v>73658579.780000001</v>
      </c>
      <c r="I210" s="381">
        <f t="shared" si="90"/>
        <v>347200</v>
      </c>
      <c r="J210" s="381">
        <f t="shared" si="90"/>
        <v>8941859.8499999996</v>
      </c>
      <c r="K210" s="381">
        <f t="shared" si="90"/>
        <v>64369519.929999992</v>
      </c>
      <c r="L210" s="381">
        <f t="shared" si="90"/>
        <v>0</v>
      </c>
      <c r="M210" s="374">
        <f t="shared" si="88"/>
        <v>99.679000189730843</v>
      </c>
    </row>
    <row r="211" spans="1:13" s="147" customFormat="1" ht="31.5" outlineLevel="2">
      <c r="A211" s="383" t="s">
        <v>1028</v>
      </c>
      <c r="B211" s="382" t="s">
        <v>658</v>
      </c>
      <c r="C211" s="381">
        <f t="shared" ref="C211:L211" si="91">SUM(C212:C222)</f>
        <v>73895785.109999999</v>
      </c>
      <c r="D211" s="381">
        <f t="shared" si="91"/>
        <v>347200</v>
      </c>
      <c r="E211" s="381">
        <f t="shared" si="91"/>
        <v>8941859.8499999996</v>
      </c>
      <c r="F211" s="381">
        <f t="shared" si="91"/>
        <v>64606725.259999998</v>
      </c>
      <c r="G211" s="381">
        <f t="shared" si="91"/>
        <v>0</v>
      </c>
      <c r="H211" s="381">
        <f t="shared" si="91"/>
        <v>73658579.780000001</v>
      </c>
      <c r="I211" s="381">
        <f t="shared" si="91"/>
        <v>347200</v>
      </c>
      <c r="J211" s="381">
        <f t="shared" si="91"/>
        <v>8941859.8499999996</v>
      </c>
      <c r="K211" s="381">
        <f t="shared" si="91"/>
        <v>64369519.929999992</v>
      </c>
      <c r="L211" s="381">
        <f t="shared" si="91"/>
        <v>0</v>
      </c>
      <c r="M211" s="374">
        <f t="shared" si="88"/>
        <v>99.679000189730843</v>
      </c>
    </row>
    <row r="212" spans="1:13" ht="47.25" outlineLevel="5">
      <c r="A212" s="380" t="s">
        <v>1027</v>
      </c>
      <c r="B212" s="379" t="s">
        <v>8</v>
      </c>
      <c r="C212" s="378">
        <f t="shared" ref="C212:C222" si="92">SUM(D212:G212)</f>
        <v>2077006.14</v>
      </c>
      <c r="D212" s="378"/>
      <c r="E212" s="378"/>
      <c r="F212" s="378">
        <v>2077006.14</v>
      </c>
      <c r="G212" s="378"/>
      <c r="H212" s="378">
        <f t="shared" ref="H212:H222" si="93">SUM(I212:L212)</f>
        <v>2077006.14</v>
      </c>
      <c r="I212" s="378"/>
      <c r="J212" s="378"/>
      <c r="K212" s="378">
        <v>2077006.14</v>
      </c>
      <c r="L212" s="378"/>
      <c r="M212" s="377">
        <f t="shared" si="88"/>
        <v>100</v>
      </c>
    </row>
    <row r="213" spans="1:13" ht="47.25" outlineLevel="5">
      <c r="A213" s="380" t="s">
        <v>1026</v>
      </c>
      <c r="B213" s="379" t="s">
        <v>34</v>
      </c>
      <c r="C213" s="378">
        <f t="shared" si="92"/>
        <v>52470552.670000002</v>
      </c>
      <c r="D213" s="378"/>
      <c r="E213" s="378"/>
      <c r="F213" s="378">
        <v>52470552.670000002</v>
      </c>
      <c r="G213" s="378"/>
      <c r="H213" s="378">
        <f t="shared" si="93"/>
        <v>52355370.659999996</v>
      </c>
      <c r="I213" s="378"/>
      <c r="J213" s="378"/>
      <c r="K213" s="378">
        <v>52355370.659999996</v>
      </c>
      <c r="L213" s="378"/>
      <c r="M213" s="377">
        <f t="shared" si="88"/>
        <v>99.780482567575731</v>
      </c>
    </row>
    <row r="214" spans="1:13" ht="42" customHeight="1" outlineLevel="5">
      <c r="A214" s="380" t="s">
        <v>1025</v>
      </c>
      <c r="B214" s="379" t="s">
        <v>307</v>
      </c>
      <c r="C214" s="378">
        <f t="shared" si="92"/>
        <v>9096494.5399999991</v>
      </c>
      <c r="D214" s="378"/>
      <c r="E214" s="378"/>
      <c r="F214" s="378">
        <v>9096494.5399999991</v>
      </c>
      <c r="G214" s="378"/>
      <c r="H214" s="378">
        <f t="shared" si="93"/>
        <v>9079471.2200000007</v>
      </c>
      <c r="I214" s="378"/>
      <c r="J214" s="378"/>
      <c r="K214" s="378">
        <v>9079471.2200000007</v>
      </c>
      <c r="L214" s="378"/>
      <c r="M214" s="377">
        <f t="shared" si="88"/>
        <v>99.812858459650116</v>
      </c>
    </row>
    <row r="215" spans="1:13" ht="126.75" customHeight="1" outlineLevel="5">
      <c r="A215" s="380" t="s">
        <v>1024</v>
      </c>
      <c r="B215" s="379" t="s">
        <v>276</v>
      </c>
      <c r="C215" s="378">
        <f t="shared" si="92"/>
        <v>33278</v>
      </c>
      <c r="D215" s="378"/>
      <c r="E215" s="378"/>
      <c r="F215" s="378">
        <v>33278</v>
      </c>
      <c r="G215" s="378"/>
      <c r="H215" s="378">
        <f t="shared" si="93"/>
        <v>33278</v>
      </c>
      <c r="I215" s="378"/>
      <c r="J215" s="378"/>
      <c r="K215" s="378">
        <v>33278</v>
      </c>
      <c r="L215" s="378"/>
      <c r="M215" s="377">
        <f t="shared" si="88"/>
        <v>100</v>
      </c>
    </row>
    <row r="216" spans="1:13" ht="63" outlineLevel="5">
      <c r="A216" s="380" t="s">
        <v>1023</v>
      </c>
      <c r="B216" s="379" t="s">
        <v>100</v>
      </c>
      <c r="C216" s="378">
        <f t="shared" si="92"/>
        <v>240000</v>
      </c>
      <c r="D216" s="378"/>
      <c r="E216" s="378"/>
      <c r="F216" s="378">
        <v>240000</v>
      </c>
      <c r="G216" s="378"/>
      <c r="H216" s="378">
        <f t="shared" si="93"/>
        <v>240000</v>
      </c>
      <c r="I216" s="378"/>
      <c r="J216" s="378"/>
      <c r="K216" s="378">
        <v>240000</v>
      </c>
      <c r="L216" s="378"/>
      <c r="M216" s="377">
        <f t="shared" si="88"/>
        <v>100</v>
      </c>
    </row>
    <row r="217" spans="1:13" ht="91.35" customHeight="1" outlineLevel="5">
      <c r="A217" s="380" t="s">
        <v>1022</v>
      </c>
      <c r="B217" s="379" t="s">
        <v>102</v>
      </c>
      <c r="C217" s="378">
        <f t="shared" si="92"/>
        <v>396000</v>
      </c>
      <c r="D217" s="378"/>
      <c r="E217" s="378"/>
      <c r="F217" s="378">
        <v>396000</v>
      </c>
      <c r="G217" s="378"/>
      <c r="H217" s="378">
        <f t="shared" si="93"/>
        <v>396000</v>
      </c>
      <c r="I217" s="378"/>
      <c r="J217" s="378"/>
      <c r="K217" s="378">
        <v>396000</v>
      </c>
      <c r="L217" s="378"/>
      <c r="M217" s="377">
        <f t="shared" si="88"/>
        <v>100</v>
      </c>
    </row>
    <row r="218" spans="1:13" ht="50.25" customHeight="1" outlineLevel="5">
      <c r="A218" s="380" t="s">
        <v>1021</v>
      </c>
      <c r="B218" s="379">
        <v>4190006003</v>
      </c>
      <c r="C218" s="378">
        <f t="shared" si="92"/>
        <v>105000</v>
      </c>
      <c r="D218" s="378"/>
      <c r="E218" s="378"/>
      <c r="F218" s="378">
        <v>105000</v>
      </c>
      <c r="G218" s="378"/>
      <c r="H218" s="378">
        <f t="shared" si="93"/>
        <v>0</v>
      </c>
      <c r="I218" s="378"/>
      <c r="J218" s="378"/>
      <c r="K218" s="378"/>
      <c r="L218" s="378"/>
      <c r="M218" s="377">
        <f t="shared" si="88"/>
        <v>0</v>
      </c>
    </row>
    <row r="219" spans="1:13" ht="50.25" customHeight="1" outlineLevel="5">
      <c r="A219" s="380" t="s">
        <v>1020</v>
      </c>
      <c r="B219" s="379" t="s">
        <v>1019</v>
      </c>
      <c r="C219" s="378">
        <f t="shared" si="92"/>
        <v>30000</v>
      </c>
      <c r="D219" s="378"/>
      <c r="E219" s="378"/>
      <c r="F219" s="378">
        <v>30000</v>
      </c>
      <c r="G219" s="378"/>
      <c r="H219" s="378">
        <f t="shared" si="93"/>
        <v>30000</v>
      </c>
      <c r="I219" s="378"/>
      <c r="J219" s="378"/>
      <c r="K219" s="378">
        <v>30000</v>
      </c>
      <c r="L219" s="378"/>
      <c r="M219" s="377">
        <f t="shared" si="88"/>
        <v>100</v>
      </c>
    </row>
    <row r="220" spans="1:13" ht="50.25" customHeight="1" outlineLevel="5">
      <c r="A220" s="380" t="s">
        <v>1018</v>
      </c>
      <c r="B220" s="379" t="s">
        <v>106</v>
      </c>
      <c r="C220" s="378">
        <f t="shared" si="92"/>
        <v>347200</v>
      </c>
      <c r="D220" s="378">
        <v>347200</v>
      </c>
      <c r="E220" s="378"/>
      <c r="F220" s="378"/>
      <c r="G220" s="378"/>
      <c r="H220" s="378">
        <f t="shared" si="93"/>
        <v>347200</v>
      </c>
      <c r="I220" s="378">
        <v>347200</v>
      </c>
      <c r="J220" s="378"/>
      <c r="K220" s="378"/>
      <c r="L220" s="378"/>
      <c r="M220" s="377">
        <f t="shared" si="88"/>
        <v>100</v>
      </c>
    </row>
    <row r="221" spans="1:13" ht="47.25" outlineLevel="5">
      <c r="A221" s="380" t="s">
        <v>1017</v>
      </c>
      <c r="B221" s="379" t="s">
        <v>108</v>
      </c>
      <c r="C221" s="378">
        <f t="shared" si="92"/>
        <v>5831.4</v>
      </c>
      <c r="D221" s="378"/>
      <c r="E221" s="378">
        <v>5831.4</v>
      </c>
      <c r="F221" s="378"/>
      <c r="G221" s="378"/>
      <c r="H221" s="378">
        <f t="shared" si="93"/>
        <v>5831.4</v>
      </c>
      <c r="I221" s="378"/>
      <c r="J221" s="378">
        <v>5831.4</v>
      </c>
      <c r="K221" s="378"/>
      <c r="L221" s="378"/>
      <c r="M221" s="377">
        <f t="shared" si="88"/>
        <v>100</v>
      </c>
    </row>
    <row r="222" spans="1:13" ht="78.75" outlineLevel="5">
      <c r="A222" s="380" t="s">
        <v>1016</v>
      </c>
      <c r="B222" s="379" t="s">
        <v>990</v>
      </c>
      <c r="C222" s="378">
        <f t="shared" si="92"/>
        <v>9094422.3599999994</v>
      </c>
      <c r="D222" s="378"/>
      <c r="E222" s="378">
        <v>8936028.4499999993</v>
      </c>
      <c r="F222" s="378">
        <v>158393.91</v>
      </c>
      <c r="G222" s="378"/>
      <c r="H222" s="378">
        <f t="shared" si="93"/>
        <v>9094422.3599999994</v>
      </c>
      <c r="I222" s="378"/>
      <c r="J222" s="378">
        <v>8936028.4499999993</v>
      </c>
      <c r="K222" s="378">
        <v>158393.91</v>
      </c>
      <c r="L222" s="378"/>
      <c r="M222" s="377">
        <f t="shared" si="88"/>
        <v>100</v>
      </c>
    </row>
    <row r="223" spans="1:13" s="147" customFormat="1" ht="27.75" customHeight="1">
      <c r="A223" s="433" t="s">
        <v>660</v>
      </c>
      <c r="B223" s="433"/>
      <c r="C223" s="376">
        <f t="shared" ref="C223:L223" si="94">SUM(C207+C210)</f>
        <v>74074560.709999993</v>
      </c>
      <c r="D223" s="376">
        <f t="shared" si="94"/>
        <v>347200</v>
      </c>
      <c r="E223" s="376">
        <f t="shared" si="94"/>
        <v>8941859.8499999996</v>
      </c>
      <c r="F223" s="376">
        <f t="shared" si="94"/>
        <v>64785500.859999999</v>
      </c>
      <c r="G223" s="376">
        <f t="shared" si="94"/>
        <v>0</v>
      </c>
      <c r="H223" s="376">
        <f t="shared" si="94"/>
        <v>73837355.379999995</v>
      </c>
      <c r="I223" s="376">
        <f t="shared" si="94"/>
        <v>347200</v>
      </c>
      <c r="J223" s="376">
        <f t="shared" si="94"/>
        <v>8941859.8499999996</v>
      </c>
      <c r="K223" s="376">
        <f t="shared" si="94"/>
        <v>64548295.529999994</v>
      </c>
      <c r="L223" s="376">
        <f t="shared" si="94"/>
        <v>0</v>
      </c>
      <c r="M223" s="374">
        <f t="shared" si="88"/>
        <v>99.67977490824596</v>
      </c>
    </row>
    <row r="224" spans="1:13" s="147" customFormat="1" ht="17.649999999999999" customHeight="1">
      <c r="A224" s="434" t="s">
        <v>372</v>
      </c>
      <c r="B224" s="434"/>
      <c r="C224" s="375">
        <f t="shared" ref="C224:L224" si="95">SUM(C205+C223)</f>
        <v>429170794.67999989</v>
      </c>
      <c r="D224" s="375">
        <f t="shared" si="95"/>
        <v>14577288.619999999</v>
      </c>
      <c r="E224" s="375">
        <f t="shared" si="95"/>
        <v>192925095.19</v>
      </c>
      <c r="F224" s="375">
        <f t="shared" si="95"/>
        <v>218719301.59999996</v>
      </c>
      <c r="G224" s="375">
        <f t="shared" si="95"/>
        <v>2949109.27</v>
      </c>
      <c r="H224" s="375">
        <f t="shared" si="95"/>
        <v>404909931.96000004</v>
      </c>
      <c r="I224" s="375">
        <f t="shared" si="95"/>
        <v>14251621.059999999</v>
      </c>
      <c r="J224" s="375">
        <f t="shared" si="95"/>
        <v>174728401.42000002</v>
      </c>
      <c r="K224" s="375">
        <f t="shared" si="95"/>
        <v>212980800.20999998</v>
      </c>
      <c r="L224" s="375">
        <f t="shared" si="95"/>
        <v>2949109.27</v>
      </c>
      <c r="M224" s="374">
        <f t="shared" si="88"/>
        <v>94.347037817871708</v>
      </c>
    </row>
  </sheetData>
  <sheetProtection selectLockedCells="1" selectUnlockedCells="1"/>
  <mergeCells count="12">
    <mergeCell ref="A223:B223"/>
    <mergeCell ref="A224:B224"/>
    <mergeCell ref="A1:M1"/>
    <mergeCell ref="A2:M2"/>
    <mergeCell ref="A4:A5"/>
    <mergeCell ref="B4:B5"/>
    <mergeCell ref="C4:C5"/>
    <mergeCell ref="D4:G4"/>
    <mergeCell ref="H4:H5"/>
    <mergeCell ref="I4:L4"/>
    <mergeCell ref="M4:M5"/>
    <mergeCell ref="A205:B205"/>
  </mergeCells>
  <pageMargins left="0.59027777777777779" right="0.19652777777777777" top="0.39374999999999999" bottom="0.19652777777777777" header="0.51180555555555551" footer="0.51180555555555551"/>
  <pageSetup paperSize="9" scale="70"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V168"/>
  <sheetViews>
    <sheetView showGridLines="0" topLeftCell="A31" zoomScale="95" zoomScaleNormal="95" workbookViewId="0">
      <selection activeCell="A34" sqref="A34"/>
    </sheetView>
  </sheetViews>
  <sheetFormatPr defaultRowHeight="15.75" outlineLevelRow="6"/>
  <cols>
    <col min="1" max="1" width="39.7109375" style="126" customWidth="1"/>
    <col min="2" max="2" width="12.140625" style="127" customWidth="1"/>
    <col min="3" max="3" width="13.7109375" style="128" customWidth="1"/>
    <col min="4" max="5" width="13.28515625" style="128" customWidth="1"/>
    <col min="6" max="6" width="13.85546875" style="128" customWidth="1"/>
    <col min="7" max="7" width="12.140625" style="128" customWidth="1"/>
    <col min="8" max="8" width="13.42578125" style="128" customWidth="1"/>
    <col min="9" max="9" width="13.7109375" style="128" customWidth="1"/>
    <col min="10" max="10" width="12.140625" style="128" customWidth="1"/>
    <col min="11" max="11" width="15.140625" style="128" customWidth="1"/>
    <col min="12" max="12" width="11.85546875" style="128" customWidth="1"/>
    <col min="13" max="13" width="9.140625" style="129"/>
    <col min="14" max="255" width="8.85546875" style="128" customWidth="1"/>
    <col min="256" max="256" width="9.140625" style="142"/>
    <col min="257" max="257" width="39.7109375" style="142" customWidth="1"/>
    <col min="258" max="258" width="12.140625" style="142" customWidth="1"/>
    <col min="259" max="259" width="13.7109375" style="142" customWidth="1"/>
    <col min="260" max="261" width="13.28515625" style="142" customWidth="1"/>
    <col min="262" max="262" width="13.85546875" style="142" customWidth="1"/>
    <col min="263" max="263" width="12.140625" style="142" customWidth="1"/>
    <col min="264" max="264" width="13.42578125" style="142" customWidth="1"/>
    <col min="265" max="265" width="13.7109375" style="142" customWidth="1"/>
    <col min="266" max="266" width="12.140625" style="142" customWidth="1"/>
    <col min="267" max="267" width="15.140625" style="142" customWidth="1"/>
    <col min="268" max="268" width="11.85546875" style="142" customWidth="1"/>
    <col min="269" max="269" width="9.140625" style="142"/>
    <col min="270" max="511" width="8.85546875" style="142" customWidth="1"/>
    <col min="512" max="512" width="9.140625" style="142"/>
    <col min="513" max="513" width="39.7109375" style="142" customWidth="1"/>
    <col min="514" max="514" width="12.140625" style="142" customWidth="1"/>
    <col min="515" max="515" width="13.7109375" style="142" customWidth="1"/>
    <col min="516" max="517" width="13.28515625" style="142" customWidth="1"/>
    <col min="518" max="518" width="13.85546875" style="142" customWidth="1"/>
    <col min="519" max="519" width="12.140625" style="142" customWidth="1"/>
    <col min="520" max="520" width="13.42578125" style="142" customWidth="1"/>
    <col min="521" max="521" width="13.7109375" style="142" customWidth="1"/>
    <col min="522" max="522" width="12.140625" style="142" customWidth="1"/>
    <col min="523" max="523" width="15.140625" style="142" customWidth="1"/>
    <col min="524" max="524" width="11.85546875" style="142" customWidth="1"/>
    <col min="525" max="525" width="9.140625" style="142"/>
    <col min="526" max="767" width="8.85546875" style="142" customWidth="1"/>
    <col min="768" max="768" width="9.140625" style="142"/>
    <col min="769" max="769" width="39.7109375" style="142" customWidth="1"/>
    <col min="770" max="770" width="12.140625" style="142" customWidth="1"/>
    <col min="771" max="771" width="13.7109375" style="142" customWidth="1"/>
    <col min="772" max="773" width="13.28515625" style="142" customWidth="1"/>
    <col min="774" max="774" width="13.85546875" style="142" customWidth="1"/>
    <col min="775" max="775" width="12.140625" style="142" customWidth="1"/>
    <col min="776" max="776" width="13.42578125" style="142" customWidth="1"/>
    <col min="777" max="777" width="13.7109375" style="142" customWidth="1"/>
    <col min="778" max="778" width="12.140625" style="142" customWidth="1"/>
    <col min="779" max="779" width="15.140625" style="142" customWidth="1"/>
    <col min="780" max="780" width="11.85546875" style="142" customWidth="1"/>
    <col min="781" max="781" width="9.140625" style="142"/>
    <col min="782" max="1023" width="8.85546875" style="142" customWidth="1"/>
    <col min="1024" max="1024" width="9.140625" style="142"/>
    <col min="1025" max="1025" width="39.7109375" style="142" customWidth="1"/>
    <col min="1026" max="1026" width="12.140625" style="142" customWidth="1"/>
    <col min="1027" max="1027" width="13.7109375" style="142" customWidth="1"/>
    <col min="1028" max="1029" width="13.28515625" style="142" customWidth="1"/>
    <col min="1030" max="1030" width="13.85546875" style="142" customWidth="1"/>
    <col min="1031" max="1031" width="12.140625" style="142" customWidth="1"/>
    <col min="1032" max="1032" width="13.42578125" style="142" customWidth="1"/>
    <col min="1033" max="1033" width="13.7109375" style="142" customWidth="1"/>
    <col min="1034" max="1034" width="12.140625" style="142" customWidth="1"/>
    <col min="1035" max="1035" width="15.140625" style="142" customWidth="1"/>
    <col min="1036" max="1036" width="11.85546875" style="142" customWidth="1"/>
    <col min="1037" max="1037" width="9.140625" style="142"/>
    <col min="1038" max="1279" width="8.85546875" style="142" customWidth="1"/>
    <col min="1280" max="1280" width="9.140625" style="142"/>
    <col min="1281" max="1281" width="39.7109375" style="142" customWidth="1"/>
    <col min="1282" max="1282" width="12.140625" style="142" customWidth="1"/>
    <col min="1283" max="1283" width="13.7109375" style="142" customWidth="1"/>
    <col min="1284" max="1285" width="13.28515625" style="142" customWidth="1"/>
    <col min="1286" max="1286" width="13.85546875" style="142" customWidth="1"/>
    <col min="1287" max="1287" width="12.140625" style="142" customWidth="1"/>
    <col min="1288" max="1288" width="13.42578125" style="142" customWidth="1"/>
    <col min="1289" max="1289" width="13.7109375" style="142" customWidth="1"/>
    <col min="1290" max="1290" width="12.140625" style="142" customWidth="1"/>
    <col min="1291" max="1291" width="15.140625" style="142" customWidth="1"/>
    <col min="1292" max="1292" width="11.85546875" style="142" customWidth="1"/>
    <col min="1293" max="1293" width="9.140625" style="142"/>
    <col min="1294" max="1535" width="8.85546875" style="142" customWidth="1"/>
    <col min="1536" max="1536" width="9.140625" style="142"/>
    <col min="1537" max="1537" width="39.7109375" style="142" customWidth="1"/>
    <col min="1538" max="1538" width="12.140625" style="142" customWidth="1"/>
    <col min="1539" max="1539" width="13.7109375" style="142" customWidth="1"/>
    <col min="1540" max="1541" width="13.28515625" style="142" customWidth="1"/>
    <col min="1542" max="1542" width="13.85546875" style="142" customWidth="1"/>
    <col min="1543" max="1543" width="12.140625" style="142" customWidth="1"/>
    <col min="1544" max="1544" width="13.42578125" style="142" customWidth="1"/>
    <col min="1545" max="1545" width="13.7109375" style="142" customWidth="1"/>
    <col min="1546" max="1546" width="12.140625" style="142" customWidth="1"/>
    <col min="1547" max="1547" width="15.140625" style="142" customWidth="1"/>
    <col min="1548" max="1548" width="11.85546875" style="142" customWidth="1"/>
    <col min="1549" max="1549" width="9.140625" style="142"/>
    <col min="1550" max="1791" width="8.85546875" style="142" customWidth="1"/>
    <col min="1792" max="1792" width="9.140625" style="142"/>
    <col min="1793" max="1793" width="39.7109375" style="142" customWidth="1"/>
    <col min="1794" max="1794" width="12.140625" style="142" customWidth="1"/>
    <col min="1795" max="1795" width="13.7109375" style="142" customWidth="1"/>
    <col min="1796" max="1797" width="13.28515625" style="142" customWidth="1"/>
    <col min="1798" max="1798" width="13.85546875" style="142" customWidth="1"/>
    <col min="1799" max="1799" width="12.140625" style="142" customWidth="1"/>
    <col min="1800" max="1800" width="13.42578125" style="142" customWidth="1"/>
    <col min="1801" max="1801" width="13.7109375" style="142" customWidth="1"/>
    <col min="1802" max="1802" width="12.140625" style="142" customWidth="1"/>
    <col min="1803" max="1803" width="15.140625" style="142" customWidth="1"/>
    <col min="1804" max="1804" width="11.85546875" style="142" customWidth="1"/>
    <col min="1805" max="1805" width="9.140625" style="142"/>
    <col min="1806" max="2047" width="8.85546875" style="142" customWidth="1"/>
    <col min="2048" max="2048" width="9.140625" style="142"/>
    <col min="2049" max="2049" width="39.7109375" style="142" customWidth="1"/>
    <col min="2050" max="2050" width="12.140625" style="142" customWidth="1"/>
    <col min="2051" max="2051" width="13.7109375" style="142" customWidth="1"/>
    <col min="2052" max="2053" width="13.28515625" style="142" customWidth="1"/>
    <col min="2054" max="2054" width="13.85546875" style="142" customWidth="1"/>
    <col min="2055" max="2055" width="12.140625" style="142" customWidth="1"/>
    <col min="2056" max="2056" width="13.42578125" style="142" customWidth="1"/>
    <col min="2057" max="2057" width="13.7109375" style="142" customWidth="1"/>
    <col min="2058" max="2058" width="12.140625" style="142" customWidth="1"/>
    <col min="2059" max="2059" width="15.140625" style="142" customWidth="1"/>
    <col min="2060" max="2060" width="11.85546875" style="142" customWidth="1"/>
    <col min="2061" max="2061" width="9.140625" style="142"/>
    <col min="2062" max="2303" width="8.85546875" style="142" customWidth="1"/>
    <col min="2304" max="2304" width="9.140625" style="142"/>
    <col min="2305" max="2305" width="39.7109375" style="142" customWidth="1"/>
    <col min="2306" max="2306" width="12.140625" style="142" customWidth="1"/>
    <col min="2307" max="2307" width="13.7109375" style="142" customWidth="1"/>
    <col min="2308" max="2309" width="13.28515625" style="142" customWidth="1"/>
    <col min="2310" max="2310" width="13.85546875" style="142" customWidth="1"/>
    <col min="2311" max="2311" width="12.140625" style="142" customWidth="1"/>
    <col min="2312" max="2312" width="13.42578125" style="142" customWidth="1"/>
    <col min="2313" max="2313" width="13.7109375" style="142" customWidth="1"/>
    <col min="2314" max="2314" width="12.140625" style="142" customWidth="1"/>
    <col min="2315" max="2315" width="15.140625" style="142" customWidth="1"/>
    <col min="2316" max="2316" width="11.85546875" style="142" customWidth="1"/>
    <col min="2317" max="2317" width="9.140625" style="142"/>
    <col min="2318" max="2559" width="8.85546875" style="142" customWidth="1"/>
    <col min="2560" max="2560" width="9.140625" style="142"/>
    <col min="2561" max="2561" width="39.7109375" style="142" customWidth="1"/>
    <col min="2562" max="2562" width="12.140625" style="142" customWidth="1"/>
    <col min="2563" max="2563" width="13.7109375" style="142" customWidth="1"/>
    <col min="2564" max="2565" width="13.28515625" style="142" customWidth="1"/>
    <col min="2566" max="2566" width="13.85546875" style="142" customWidth="1"/>
    <col min="2567" max="2567" width="12.140625" style="142" customWidth="1"/>
    <col min="2568" max="2568" width="13.42578125" style="142" customWidth="1"/>
    <col min="2569" max="2569" width="13.7109375" style="142" customWidth="1"/>
    <col min="2570" max="2570" width="12.140625" style="142" customWidth="1"/>
    <col min="2571" max="2571" width="15.140625" style="142" customWidth="1"/>
    <col min="2572" max="2572" width="11.85546875" style="142" customWidth="1"/>
    <col min="2573" max="2573" width="9.140625" style="142"/>
    <col min="2574" max="2815" width="8.85546875" style="142" customWidth="1"/>
    <col min="2816" max="2816" width="9.140625" style="142"/>
    <col min="2817" max="2817" width="39.7109375" style="142" customWidth="1"/>
    <col min="2818" max="2818" width="12.140625" style="142" customWidth="1"/>
    <col min="2819" max="2819" width="13.7109375" style="142" customWidth="1"/>
    <col min="2820" max="2821" width="13.28515625" style="142" customWidth="1"/>
    <col min="2822" max="2822" width="13.85546875" style="142" customWidth="1"/>
    <col min="2823" max="2823" width="12.140625" style="142" customWidth="1"/>
    <col min="2824" max="2824" width="13.42578125" style="142" customWidth="1"/>
    <col min="2825" max="2825" width="13.7109375" style="142" customWidth="1"/>
    <col min="2826" max="2826" width="12.140625" style="142" customWidth="1"/>
    <col min="2827" max="2827" width="15.140625" style="142" customWidth="1"/>
    <col min="2828" max="2828" width="11.85546875" style="142" customWidth="1"/>
    <col min="2829" max="2829" width="9.140625" style="142"/>
    <col min="2830" max="3071" width="8.85546875" style="142" customWidth="1"/>
    <col min="3072" max="3072" width="9.140625" style="142"/>
    <col min="3073" max="3073" width="39.7109375" style="142" customWidth="1"/>
    <col min="3074" max="3074" width="12.140625" style="142" customWidth="1"/>
    <col min="3075" max="3075" width="13.7109375" style="142" customWidth="1"/>
    <col min="3076" max="3077" width="13.28515625" style="142" customWidth="1"/>
    <col min="3078" max="3078" width="13.85546875" style="142" customWidth="1"/>
    <col min="3079" max="3079" width="12.140625" style="142" customWidth="1"/>
    <col min="3080" max="3080" width="13.42578125" style="142" customWidth="1"/>
    <col min="3081" max="3081" width="13.7109375" style="142" customWidth="1"/>
    <col min="3082" max="3082" width="12.140625" style="142" customWidth="1"/>
    <col min="3083" max="3083" width="15.140625" style="142" customWidth="1"/>
    <col min="3084" max="3084" width="11.85546875" style="142" customWidth="1"/>
    <col min="3085" max="3085" width="9.140625" style="142"/>
    <col min="3086" max="3327" width="8.85546875" style="142" customWidth="1"/>
    <col min="3328" max="3328" width="9.140625" style="142"/>
    <col min="3329" max="3329" width="39.7109375" style="142" customWidth="1"/>
    <col min="3330" max="3330" width="12.140625" style="142" customWidth="1"/>
    <col min="3331" max="3331" width="13.7109375" style="142" customWidth="1"/>
    <col min="3332" max="3333" width="13.28515625" style="142" customWidth="1"/>
    <col min="3334" max="3334" width="13.85546875" style="142" customWidth="1"/>
    <col min="3335" max="3335" width="12.140625" style="142" customWidth="1"/>
    <col min="3336" max="3336" width="13.42578125" style="142" customWidth="1"/>
    <col min="3337" max="3337" width="13.7109375" style="142" customWidth="1"/>
    <col min="3338" max="3338" width="12.140625" style="142" customWidth="1"/>
    <col min="3339" max="3339" width="15.140625" style="142" customWidth="1"/>
    <col min="3340" max="3340" width="11.85546875" style="142" customWidth="1"/>
    <col min="3341" max="3341" width="9.140625" style="142"/>
    <col min="3342" max="3583" width="8.85546875" style="142" customWidth="1"/>
    <col min="3584" max="3584" width="9.140625" style="142"/>
    <col min="3585" max="3585" width="39.7109375" style="142" customWidth="1"/>
    <col min="3586" max="3586" width="12.140625" style="142" customWidth="1"/>
    <col min="3587" max="3587" width="13.7109375" style="142" customWidth="1"/>
    <col min="3588" max="3589" width="13.28515625" style="142" customWidth="1"/>
    <col min="3590" max="3590" width="13.85546875" style="142" customWidth="1"/>
    <col min="3591" max="3591" width="12.140625" style="142" customWidth="1"/>
    <col min="3592" max="3592" width="13.42578125" style="142" customWidth="1"/>
    <col min="3593" max="3593" width="13.7109375" style="142" customWidth="1"/>
    <col min="3594" max="3594" width="12.140625" style="142" customWidth="1"/>
    <col min="3595" max="3595" width="15.140625" style="142" customWidth="1"/>
    <col min="3596" max="3596" width="11.85546875" style="142" customWidth="1"/>
    <col min="3597" max="3597" width="9.140625" style="142"/>
    <col min="3598" max="3839" width="8.85546875" style="142" customWidth="1"/>
    <col min="3840" max="3840" width="9.140625" style="142"/>
    <col min="3841" max="3841" width="39.7109375" style="142" customWidth="1"/>
    <col min="3842" max="3842" width="12.140625" style="142" customWidth="1"/>
    <col min="3843" max="3843" width="13.7109375" style="142" customWidth="1"/>
    <col min="3844" max="3845" width="13.28515625" style="142" customWidth="1"/>
    <col min="3846" max="3846" width="13.85546875" style="142" customWidth="1"/>
    <col min="3847" max="3847" width="12.140625" style="142" customWidth="1"/>
    <col min="3848" max="3848" width="13.42578125" style="142" customWidth="1"/>
    <col min="3849" max="3849" width="13.7109375" style="142" customWidth="1"/>
    <col min="3850" max="3850" width="12.140625" style="142" customWidth="1"/>
    <col min="3851" max="3851" width="15.140625" style="142" customWidth="1"/>
    <col min="3852" max="3852" width="11.85546875" style="142" customWidth="1"/>
    <col min="3853" max="3853" width="9.140625" style="142"/>
    <col min="3854" max="4095" width="8.85546875" style="142" customWidth="1"/>
    <col min="4096" max="4096" width="9.140625" style="142"/>
    <col min="4097" max="4097" width="39.7109375" style="142" customWidth="1"/>
    <col min="4098" max="4098" width="12.140625" style="142" customWidth="1"/>
    <col min="4099" max="4099" width="13.7109375" style="142" customWidth="1"/>
    <col min="4100" max="4101" width="13.28515625" style="142" customWidth="1"/>
    <col min="4102" max="4102" width="13.85546875" style="142" customWidth="1"/>
    <col min="4103" max="4103" width="12.140625" style="142" customWidth="1"/>
    <col min="4104" max="4104" width="13.42578125" style="142" customWidth="1"/>
    <col min="4105" max="4105" width="13.7109375" style="142" customWidth="1"/>
    <col min="4106" max="4106" width="12.140625" style="142" customWidth="1"/>
    <col min="4107" max="4107" width="15.140625" style="142" customWidth="1"/>
    <col min="4108" max="4108" width="11.85546875" style="142" customWidth="1"/>
    <col min="4109" max="4109" width="9.140625" style="142"/>
    <col min="4110" max="4351" width="8.85546875" style="142" customWidth="1"/>
    <col min="4352" max="4352" width="9.140625" style="142"/>
    <col min="4353" max="4353" width="39.7109375" style="142" customWidth="1"/>
    <col min="4354" max="4354" width="12.140625" style="142" customWidth="1"/>
    <col min="4355" max="4355" width="13.7109375" style="142" customWidth="1"/>
    <col min="4356" max="4357" width="13.28515625" style="142" customWidth="1"/>
    <col min="4358" max="4358" width="13.85546875" style="142" customWidth="1"/>
    <col min="4359" max="4359" width="12.140625" style="142" customWidth="1"/>
    <col min="4360" max="4360" width="13.42578125" style="142" customWidth="1"/>
    <col min="4361" max="4361" width="13.7109375" style="142" customWidth="1"/>
    <col min="4362" max="4362" width="12.140625" style="142" customWidth="1"/>
    <col min="4363" max="4363" width="15.140625" style="142" customWidth="1"/>
    <col min="4364" max="4364" width="11.85546875" style="142" customWidth="1"/>
    <col min="4365" max="4365" width="9.140625" style="142"/>
    <col min="4366" max="4607" width="8.85546875" style="142" customWidth="1"/>
    <col min="4608" max="4608" width="9.140625" style="142"/>
    <col min="4609" max="4609" width="39.7109375" style="142" customWidth="1"/>
    <col min="4610" max="4610" width="12.140625" style="142" customWidth="1"/>
    <col min="4611" max="4611" width="13.7109375" style="142" customWidth="1"/>
    <col min="4612" max="4613" width="13.28515625" style="142" customWidth="1"/>
    <col min="4614" max="4614" width="13.85546875" style="142" customWidth="1"/>
    <col min="4615" max="4615" width="12.140625" style="142" customWidth="1"/>
    <col min="4616" max="4616" width="13.42578125" style="142" customWidth="1"/>
    <col min="4617" max="4617" width="13.7109375" style="142" customWidth="1"/>
    <col min="4618" max="4618" width="12.140625" style="142" customWidth="1"/>
    <col min="4619" max="4619" width="15.140625" style="142" customWidth="1"/>
    <col min="4620" max="4620" width="11.85546875" style="142" customWidth="1"/>
    <col min="4621" max="4621" width="9.140625" style="142"/>
    <col min="4622" max="4863" width="8.85546875" style="142" customWidth="1"/>
    <col min="4864" max="4864" width="9.140625" style="142"/>
    <col min="4865" max="4865" width="39.7109375" style="142" customWidth="1"/>
    <col min="4866" max="4866" width="12.140625" style="142" customWidth="1"/>
    <col min="4867" max="4867" width="13.7109375" style="142" customWidth="1"/>
    <col min="4868" max="4869" width="13.28515625" style="142" customWidth="1"/>
    <col min="4870" max="4870" width="13.85546875" style="142" customWidth="1"/>
    <col min="4871" max="4871" width="12.140625" style="142" customWidth="1"/>
    <col min="4872" max="4872" width="13.42578125" style="142" customWidth="1"/>
    <col min="4873" max="4873" width="13.7109375" style="142" customWidth="1"/>
    <col min="4874" max="4874" width="12.140625" style="142" customWidth="1"/>
    <col min="4875" max="4875" width="15.140625" style="142" customWidth="1"/>
    <col min="4876" max="4876" width="11.85546875" style="142" customWidth="1"/>
    <col min="4877" max="4877" width="9.140625" style="142"/>
    <col min="4878" max="5119" width="8.85546875" style="142" customWidth="1"/>
    <col min="5120" max="5120" width="9.140625" style="142"/>
    <col min="5121" max="5121" width="39.7109375" style="142" customWidth="1"/>
    <col min="5122" max="5122" width="12.140625" style="142" customWidth="1"/>
    <col min="5123" max="5123" width="13.7109375" style="142" customWidth="1"/>
    <col min="5124" max="5125" width="13.28515625" style="142" customWidth="1"/>
    <col min="5126" max="5126" width="13.85546875" style="142" customWidth="1"/>
    <col min="5127" max="5127" width="12.140625" style="142" customWidth="1"/>
    <col min="5128" max="5128" width="13.42578125" style="142" customWidth="1"/>
    <col min="5129" max="5129" width="13.7109375" style="142" customWidth="1"/>
    <col min="5130" max="5130" width="12.140625" style="142" customWidth="1"/>
    <col min="5131" max="5131" width="15.140625" style="142" customWidth="1"/>
    <col min="5132" max="5132" width="11.85546875" style="142" customWidth="1"/>
    <col min="5133" max="5133" width="9.140625" style="142"/>
    <col min="5134" max="5375" width="8.85546875" style="142" customWidth="1"/>
    <col min="5376" max="5376" width="9.140625" style="142"/>
    <col min="5377" max="5377" width="39.7109375" style="142" customWidth="1"/>
    <col min="5378" max="5378" width="12.140625" style="142" customWidth="1"/>
    <col min="5379" max="5379" width="13.7109375" style="142" customWidth="1"/>
    <col min="5380" max="5381" width="13.28515625" style="142" customWidth="1"/>
    <col min="5382" max="5382" width="13.85546875" style="142" customWidth="1"/>
    <col min="5383" max="5383" width="12.140625" style="142" customWidth="1"/>
    <col min="5384" max="5384" width="13.42578125" style="142" customWidth="1"/>
    <col min="5385" max="5385" width="13.7109375" style="142" customWidth="1"/>
    <col min="5386" max="5386" width="12.140625" style="142" customWidth="1"/>
    <col min="5387" max="5387" width="15.140625" style="142" customWidth="1"/>
    <col min="5388" max="5388" width="11.85546875" style="142" customWidth="1"/>
    <col min="5389" max="5389" width="9.140625" style="142"/>
    <col min="5390" max="5631" width="8.85546875" style="142" customWidth="1"/>
    <col min="5632" max="5632" width="9.140625" style="142"/>
    <col min="5633" max="5633" width="39.7109375" style="142" customWidth="1"/>
    <col min="5634" max="5634" width="12.140625" style="142" customWidth="1"/>
    <col min="5635" max="5635" width="13.7109375" style="142" customWidth="1"/>
    <col min="5636" max="5637" width="13.28515625" style="142" customWidth="1"/>
    <col min="5638" max="5638" width="13.85546875" style="142" customWidth="1"/>
    <col min="5639" max="5639" width="12.140625" style="142" customWidth="1"/>
    <col min="5640" max="5640" width="13.42578125" style="142" customWidth="1"/>
    <col min="5641" max="5641" width="13.7109375" style="142" customWidth="1"/>
    <col min="5642" max="5642" width="12.140625" style="142" customWidth="1"/>
    <col min="5643" max="5643" width="15.140625" style="142" customWidth="1"/>
    <col min="5644" max="5644" width="11.85546875" style="142" customWidth="1"/>
    <col min="5645" max="5645" width="9.140625" style="142"/>
    <col min="5646" max="5887" width="8.85546875" style="142" customWidth="1"/>
    <col min="5888" max="5888" width="9.140625" style="142"/>
    <col min="5889" max="5889" width="39.7109375" style="142" customWidth="1"/>
    <col min="5890" max="5890" width="12.140625" style="142" customWidth="1"/>
    <col min="5891" max="5891" width="13.7109375" style="142" customWidth="1"/>
    <col min="5892" max="5893" width="13.28515625" style="142" customWidth="1"/>
    <col min="5894" max="5894" width="13.85546875" style="142" customWidth="1"/>
    <col min="5895" max="5895" width="12.140625" style="142" customWidth="1"/>
    <col min="5896" max="5896" width="13.42578125" style="142" customWidth="1"/>
    <col min="5897" max="5897" width="13.7109375" style="142" customWidth="1"/>
    <col min="5898" max="5898" width="12.140625" style="142" customWidth="1"/>
    <col min="5899" max="5899" width="15.140625" style="142" customWidth="1"/>
    <col min="5900" max="5900" width="11.85546875" style="142" customWidth="1"/>
    <col min="5901" max="5901" width="9.140625" style="142"/>
    <col min="5902" max="6143" width="8.85546875" style="142" customWidth="1"/>
    <col min="6144" max="6144" width="9.140625" style="142"/>
    <col min="6145" max="6145" width="39.7109375" style="142" customWidth="1"/>
    <col min="6146" max="6146" width="12.140625" style="142" customWidth="1"/>
    <col min="6147" max="6147" width="13.7109375" style="142" customWidth="1"/>
    <col min="6148" max="6149" width="13.28515625" style="142" customWidth="1"/>
    <col min="6150" max="6150" width="13.85546875" style="142" customWidth="1"/>
    <col min="6151" max="6151" width="12.140625" style="142" customWidth="1"/>
    <col min="6152" max="6152" width="13.42578125" style="142" customWidth="1"/>
    <col min="6153" max="6153" width="13.7109375" style="142" customWidth="1"/>
    <col min="6154" max="6154" width="12.140625" style="142" customWidth="1"/>
    <col min="6155" max="6155" width="15.140625" style="142" customWidth="1"/>
    <col min="6156" max="6156" width="11.85546875" style="142" customWidth="1"/>
    <col min="6157" max="6157" width="9.140625" style="142"/>
    <col min="6158" max="6399" width="8.85546875" style="142" customWidth="1"/>
    <col min="6400" max="6400" width="9.140625" style="142"/>
    <col min="6401" max="6401" width="39.7109375" style="142" customWidth="1"/>
    <col min="6402" max="6402" width="12.140625" style="142" customWidth="1"/>
    <col min="6403" max="6403" width="13.7109375" style="142" customWidth="1"/>
    <col min="6404" max="6405" width="13.28515625" style="142" customWidth="1"/>
    <col min="6406" max="6406" width="13.85546875" style="142" customWidth="1"/>
    <col min="6407" max="6407" width="12.140625" style="142" customWidth="1"/>
    <col min="6408" max="6408" width="13.42578125" style="142" customWidth="1"/>
    <col min="6409" max="6409" width="13.7109375" style="142" customWidth="1"/>
    <col min="6410" max="6410" width="12.140625" style="142" customWidth="1"/>
    <col min="6411" max="6411" width="15.140625" style="142" customWidth="1"/>
    <col min="6412" max="6412" width="11.85546875" style="142" customWidth="1"/>
    <col min="6413" max="6413" width="9.140625" style="142"/>
    <col min="6414" max="6655" width="8.85546875" style="142" customWidth="1"/>
    <col min="6656" max="6656" width="9.140625" style="142"/>
    <col min="6657" max="6657" width="39.7109375" style="142" customWidth="1"/>
    <col min="6658" max="6658" width="12.140625" style="142" customWidth="1"/>
    <col min="6659" max="6659" width="13.7109375" style="142" customWidth="1"/>
    <col min="6660" max="6661" width="13.28515625" style="142" customWidth="1"/>
    <col min="6662" max="6662" width="13.85546875" style="142" customWidth="1"/>
    <col min="6663" max="6663" width="12.140625" style="142" customWidth="1"/>
    <col min="6664" max="6664" width="13.42578125" style="142" customWidth="1"/>
    <col min="6665" max="6665" width="13.7109375" style="142" customWidth="1"/>
    <col min="6666" max="6666" width="12.140625" style="142" customWidth="1"/>
    <col min="6667" max="6667" width="15.140625" style="142" customWidth="1"/>
    <col min="6668" max="6668" width="11.85546875" style="142" customWidth="1"/>
    <col min="6669" max="6669" width="9.140625" style="142"/>
    <col min="6670" max="6911" width="8.85546875" style="142" customWidth="1"/>
    <col min="6912" max="6912" width="9.140625" style="142"/>
    <col min="6913" max="6913" width="39.7109375" style="142" customWidth="1"/>
    <col min="6914" max="6914" width="12.140625" style="142" customWidth="1"/>
    <col min="6915" max="6915" width="13.7109375" style="142" customWidth="1"/>
    <col min="6916" max="6917" width="13.28515625" style="142" customWidth="1"/>
    <col min="6918" max="6918" width="13.85546875" style="142" customWidth="1"/>
    <col min="6919" max="6919" width="12.140625" style="142" customWidth="1"/>
    <col min="6920" max="6920" width="13.42578125" style="142" customWidth="1"/>
    <col min="6921" max="6921" width="13.7109375" style="142" customWidth="1"/>
    <col min="6922" max="6922" width="12.140625" style="142" customWidth="1"/>
    <col min="6923" max="6923" width="15.140625" style="142" customWidth="1"/>
    <col min="6924" max="6924" width="11.85546875" style="142" customWidth="1"/>
    <col min="6925" max="6925" width="9.140625" style="142"/>
    <col min="6926" max="7167" width="8.85546875" style="142" customWidth="1"/>
    <col min="7168" max="7168" width="9.140625" style="142"/>
    <col min="7169" max="7169" width="39.7109375" style="142" customWidth="1"/>
    <col min="7170" max="7170" width="12.140625" style="142" customWidth="1"/>
    <col min="7171" max="7171" width="13.7109375" style="142" customWidth="1"/>
    <col min="7172" max="7173" width="13.28515625" style="142" customWidth="1"/>
    <col min="7174" max="7174" width="13.85546875" style="142" customWidth="1"/>
    <col min="7175" max="7175" width="12.140625" style="142" customWidth="1"/>
    <col min="7176" max="7176" width="13.42578125" style="142" customWidth="1"/>
    <col min="7177" max="7177" width="13.7109375" style="142" customWidth="1"/>
    <col min="7178" max="7178" width="12.140625" style="142" customWidth="1"/>
    <col min="7179" max="7179" width="15.140625" style="142" customWidth="1"/>
    <col min="7180" max="7180" width="11.85546875" style="142" customWidth="1"/>
    <col min="7181" max="7181" width="9.140625" style="142"/>
    <col min="7182" max="7423" width="8.85546875" style="142" customWidth="1"/>
    <col min="7424" max="7424" width="9.140625" style="142"/>
    <col min="7425" max="7425" width="39.7109375" style="142" customWidth="1"/>
    <col min="7426" max="7426" width="12.140625" style="142" customWidth="1"/>
    <col min="7427" max="7427" width="13.7109375" style="142" customWidth="1"/>
    <col min="7428" max="7429" width="13.28515625" style="142" customWidth="1"/>
    <col min="7430" max="7430" width="13.85546875" style="142" customWidth="1"/>
    <col min="7431" max="7431" width="12.140625" style="142" customWidth="1"/>
    <col min="7432" max="7432" width="13.42578125" style="142" customWidth="1"/>
    <col min="7433" max="7433" width="13.7109375" style="142" customWidth="1"/>
    <col min="7434" max="7434" width="12.140625" style="142" customWidth="1"/>
    <col min="7435" max="7435" width="15.140625" style="142" customWidth="1"/>
    <col min="7436" max="7436" width="11.85546875" style="142" customWidth="1"/>
    <col min="7437" max="7437" width="9.140625" style="142"/>
    <col min="7438" max="7679" width="8.85546875" style="142" customWidth="1"/>
    <col min="7680" max="7680" width="9.140625" style="142"/>
    <col min="7681" max="7681" width="39.7109375" style="142" customWidth="1"/>
    <col min="7682" max="7682" width="12.140625" style="142" customWidth="1"/>
    <col min="7683" max="7683" width="13.7109375" style="142" customWidth="1"/>
    <col min="7684" max="7685" width="13.28515625" style="142" customWidth="1"/>
    <col min="7686" max="7686" width="13.85546875" style="142" customWidth="1"/>
    <col min="7687" max="7687" width="12.140625" style="142" customWidth="1"/>
    <col min="7688" max="7688" width="13.42578125" style="142" customWidth="1"/>
    <col min="7689" max="7689" width="13.7109375" style="142" customWidth="1"/>
    <col min="7690" max="7690" width="12.140625" style="142" customWidth="1"/>
    <col min="7691" max="7691" width="15.140625" style="142" customWidth="1"/>
    <col min="7692" max="7692" width="11.85546875" style="142" customWidth="1"/>
    <col min="7693" max="7693" width="9.140625" style="142"/>
    <col min="7694" max="7935" width="8.85546875" style="142" customWidth="1"/>
    <col min="7936" max="7936" width="9.140625" style="142"/>
    <col min="7937" max="7937" width="39.7109375" style="142" customWidth="1"/>
    <col min="7938" max="7938" width="12.140625" style="142" customWidth="1"/>
    <col min="7939" max="7939" width="13.7109375" style="142" customWidth="1"/>
    <col min="7940" max="7941" width="13.28515625" style="142" customWidth="1"/>
    <col min="7942" max="7942" width="13.85546875" style="142" customWidth="1"/>
    <col min="7943" max="7943" width="12.140625" style="142" customWidth="1"/>
    <col min="7944" max="7944" width="13.42578125" style="142" customWidth="1"/>
    <col min="7945" max="7945" width="13.7109375" style="142" customWidth="1"/>
    <col min="7946" max="7946" width="12.140625" style="142" customWidth="1"/>
    <col min="7947" max="7947" width="15.140625" style="142" customWidth="1"/>
    <col min="7948" max="7948" width="11.85546875" style="142" customWidth="1"/>
    <col min="7949" max="7949" width="9.140625" style="142"/>
    <col min="7950" max="8191" width="8.85546875" style="142" customWidth="1"/>
    <col min="8192" max="8192" width="9.140625" style="142"/>
    <col min="8193" max="8193" width="39.7109375" style="142" customWidth="1"/>
    <col min="8194" max="8194" width="12.140625" style="142" customWidth="1"/>
    <col min="8195" max="8195" width="13.7109375" style="142" customWidth="1"/>
    <col min="8196" max="8197" width="13.28515625" style="142" customWidth="1"/>
    <col min="8198" max="8198" width="13.85546875" style="142" customWidth="1"/>
    <col min="8199" max="8199" width="12.140625" style="142" customWidth="1"/>
    <col min="8200" max="8200" width="13.42578125" style="142" customWidth="1"/>
    <col min="8201" max="8201" width="13.7109375" style="142" customWidth="1"/>
    <col min="8202" max="8202" width="12.140625" style="142" customWidth="1"/>
    <col min="8203" max="8203" width="15.140625" style="142" customWidth="1"/>
    <col min="8204" max="8204" width="11.85546875" style="142" customWidth="1"/>
    <col min="8205" max="8205" width="9.140625" style="142"/>
    <col min="8206" max="8447" width="8.85546875" style="142" customWidth="1"/>
    <col min="8448" max="8448" width="9.140625" style="142"/>
    <col min="8449" max="8449" width="39.7109375" style="142" customWidth="1"/>
    <col min="8450" max="8450" width="12.140625" style="142" customWidth="1"/>
    <col min="8451" max="8451" width="13.7109375" style="142" customWidth="1"/>
    <col min="8452" max="8453" width="13.28515625" style="142" customWidth="1"/>
    <col min="8454" max="8454" width="13.85546875" style="142" customWidth="1"/>
    <col min="8455" max="8455" width="12.140625" style="142" customWidth="1"/>
    <col min="8456" max="8456" width="13.42578125" style="142" customWidth="1"/>
    <col min="8457" max="8457" width="13.7109375" style="142" customWidth="1"/>
    <col min="8458" max="8458" width="12.140625" style="142" customWidth="1"/>
    <col min="8459" max="8459" width="15.140625" style="142" customWidth="1"/>
    <col min="8460" max="8460" width="11.85546875" style="142" customWidth="1"/>
    <col min="8461" max="8461" width="9.140625" style="142"/>
    <col min="8462" max="8703" width="8.85546875" style="142" customWidth="1"/>
    <col min="8704" max="8704" width="9.140625" style="142"/>
    <col min="8705" max="8705" width="39.7109375" style="142" customWidth="1"/>
    <col min="8706" max="8706" width="12.140625" style="142" customWidth="1"/>
    <col min="8707" max="8707" width="13.7109375" style="142" customWidth="1"/>
    <col min="8708" max="8709" width="13.28515625" style="142" customWidth="1"/>
    <col min="8710" max="8710" width="13.85546875" style="142" customWidth="1"/>
    <col min="8711" max="8711" width="12.140625" style="142" customWidth="1"/>
    <col min="8712" max="8712" width="13.42578125" style="142" customWidth="1"/>
    <col min="8713" max="8713" width="13.7109375" style="142" customWidth="1"/>
    <col min="8714" max="8714" width="12.140625" style="142" customWidth="1"/>
    <col min="8715" max="8715" width="15.140625" style="142" customWidth="1"/>
    <col min="8716" max="8716" width="11.85546875" style="142" customWidth="1"/>
    <col min="8717" max="8717" width="9.140625" style="142"/>
    <col min="8718" max="8959" width="8.85546875" style="142" customWidth="1"/>
    <col min="8960" max="8960" width="9.140625" style="142"/>
    <col min="8961" max="8961" width="39.7109375" style="142" customWidth="1"/>
    <col min="8962" max="8962" width="12.140625" style="142" customWidth="1"/>
    <col min="8963" max="8963" width="13.7109375" style="142" customWidth="1"/>
    <col min="8964" max="8965" width="13.28515625" style="142" customWidth="1"/>
    <col min="8966" max="8966" width="13.85546875" style="142" customWidth="1"/>
    <col min="8967" max="8967" width="12.140625" style="142" customWidth="1"/>
    <col min="8968" max="8968" width="13.42578125" style="142" customWidth="1"/>
    <col min="8969" max="8969" width="13.7109375" style="142" customWidth="1"/>
    <col min="8970" max="8970" width="12.140625" style="142" customWidth="1"/>
    <col min="8971" max="8971" width="15.140625" style="142" customWidth="1"/>
    <col min="8972" max="8972" width="11.85546875" style="142" customWidth="1"/>
    <col min="8973" max="8973" width="9.140625" style="142"/>
    <col min="8974" max="9215" width="8.85546875" style="142" customWidth="1"/>
    <col min="9216" max="9216" width="9.140625" style="142"/>
    <col min="9217" max="9217" width="39.7109375" style="142" customWidth="1"/>
    <col min="9218" max="9218" width="12.140625" style="142" customWidth="1"/>
    <col min="9219" max="9219" width="13.7109375" style="142" customWidth="1"/>
    <col min="9220" max="9221" width="13.28515625" style="142" customWidth="1"/>
    <col min="9222" max="9222" width="13.85546875" style="142" customWidth="1"/>
    <col min="9223" max="9223" width="12.140625" style="142" customWidth="1"/>
    <col min="9224" max="9224" width="13.42578125" style="142" customWidth="1"/>
    <col min="9225" max="9225" width="13.7109375" style="142" customWidth="1"/>
    <col min="9226" max="9226" width="12.140625" style="142" customWidth="1"/>
    <col min="9227" max="9227" width="15.140625" style="142" customWidth="1"/>
    <col min="9228" max="9228" width="11.85546875" style="142" customWidth="1"/>
    <col min="9229" max="9229" width="9.140625" style="142"/>
    <col min="9230" max="9471" width="8.85546875" style="142" customWidth="1"/>
    <col min="9472" max="9472" width="9.140625" style="142"/>
    <col min="9473" max="9473" width="39.7109375" style="142" customWidth="1"/>
    <col min="9474" max="9474" width="12.140625" style="142" customWidth="1"/>
    <col min="9475" max="9475" width="13.7109375" style="142" customWidth="1"/>
    <col min="9476" max="9477" width="13.28515625" style="142" customWidth="1"/>
    <col min="9478" max="9478" width="13.85546875" style="142" customWidth="1"/>
    <col min="9479" max="9479" width="12.140625" style="142" customWidth="1"/>
    <col min="9480" max="9480" width="13.42578125" style="142" customWidth="1"/>
    <col min="9481" max="9481" width="13.7109375" style="142" customWidth="1"/>
    <col min="9482" max="9482" width="12.140625" style="142" customWidth="1"/>
    <col min="9483" max="9483" width="15.140625" style="142" customWidth="1"/>
    <col min="9484" max="9484" width="11.85546875" style="142" customWidth="1"/>
    <col min="9485" max="9485" width="9.140625" style="142"/>
    <col min="9486" max="9727" width="8.85546875" style="142" customWidth="1"/>
    <col min="9728" max="9728" width="9.140625" style="142"/>
    <col min="9729" max="9729" width="39.7109375" style="142" customWidth="1"/>
    <col min="9730" max="9730" width="12.140625" style="142" customWidth="1"/>
    <col min="9731" max="9731" width="13.7109375" style="142" customWidth="1"/>
    <col min="9732" max="9733" width="13.28515625" style="142" customWidth="1"/>
    <col min="9734" max="9734" width="13.85546875" style="142" customWidth="1"/>
    <col min="9735" max="9735" width="12.140625" style="142" customWidth="1"/>
    <col min="9736" max="9736" width="13.42578125" style="142" customWidth="1"/>
    <col min="9737" max="9737" width="13.7109375" style="142" customWidth="1"/>
    <col min="9738" max="9738" width="12.140625" style="142" customWidth="1"/>
    <col min="9739" max="9739" width="15.140625" style="142" customWidth="1"/>
    <col min="9740" max="9740" width="11.85546875" style="142" customWidth="1"/>
    <col min="9741" max="9741" width="9.140625" style="142"/>
    <col min="9742" max="9983" width="8.85546875" style="142" customWidth="1"/>
    <col min="9984" max="9984" width="9.140625" style="142"/>
    <col min="9985" max="9985" width="39.7109375" style="142" customWidth="1"/>
    <col min="9986" max="9986" width="12.140625" style="142" customWidth="1"/>
    <col min="9987" max="9987" width="13.7109375" style="142" customWidth="1"/>
    <col min="9988" max="9989" width="13.28515625" style="142" customWidth="1"/>
    <col min="9990" max="9990" width="13.85546875" style="142" customWidth="1"/>
    <col min="9991" max="9991" width="12.140625" style="142" customWidth="1"/>
    <col min="9992" max="9992" width="13.42578125" style="142" customWidth="1"/>
    <col min="9993" max="9993" width="13.7109375" style="142" customWidth="1"/>
    <col min="9994" max="9994" width="12.140625" style="142" customWidth="1"/>
    <col min="9995" max="9995" width="15.140625" style="142" customWidth="1"/>
    <col min="9996" max="9996" width="11.85546875" style="142" customWidth="1"/>
    <col min="9997" max="9997" width="9.140625" style="142"/>
    <col min="9998" max="10239" width="8.85546875" style="142" customWidth="1"/>
    <col min="10240" max="10240" width="9.140625" style="142"/>
    <col min="10241" max="10241" width="39.7109375" style="142" customWidth="1"/>
    <col min="10242" max="10242" width="12.140625" style="142" customWidth="1"/>
    <col min="10243" max="10243" width="13.7109375" style="142" customWidth="1"/>
    <col min="10244" max="10245" width="13.28515625" style="142" customWidth="1"/>
    <col min="10246" max="10246" width="13.85546875" style="142" customWidth="1"/>
    <col min="10247" max="10247" width="12.140625" style="142" customWidth="1"/>
    <col min="10248" max="10248" width="13.42578125" style="142" customWidth="1"/>
    <col min="10249" max="10249" width="13.7109375" style="142" customWidth="1"/>
    <col min="10250" max="10250" width="12.140625" style="142" customWidth="1"/>
    <col min="10251" max="10251" width="15.140625" style="142" customWidth="1"/>
    <col min="10252" max="10252" width="11.85546875" style="142" customWidth="1"/>
    <col min="10253" max="10253" width="9.140625" style="142"/>
    <col min="10254" max="10495" width="8.85546875" style="142" customWidth="1"/>
    <col min="10496" max="10496" width="9.140625" style="142"/>
    <col min="10497" max="10497" width="39.7109375" style="142" customWidth="1"/>
    <col min="10498" max="10498" width="12.140625" style="142" customWidth="1"/>
    <col min="10499" max="10499" width="13.7109375" style="142" customWidth="1"/>
    <col min="10500" max="10501" width="13.28515625" style="142" customWidth="1"/>
    <col min="10502" max="10502" width="13.85546875" style="142" customWidth="1"/>
    <col min="10503" max="10503" width="12.140625" style="142" customWidth="1"/>
    <col min="10504" max="10504" width="13.42578125" style="142" customWidth="1"/>
    <col min="10505" max="10505" width="13.7109375" style="142" customWidth="1"/>
    <col min="10506" max="10506" width="12.140625" style="142" customWidth="1"/>
    <col min="10507" max="10507" width="15.140625" style="142" customWidth="1"/>
    <col min="10508" max="10508" width="11.85546875" style="142" customWidth="1"/>
    <col min="10509" max="10509" width="9.140625" style="142"/>
    <col min="10510" max="10751" width="8.85546875" style="142" customWidth="1"/>
    <col min="10752" max="10752" width="9.140625" style="142"/>
    <col min="10753" max="10753" width="39.7109375" style="142" customWidth="1"/>
    <col min="10754" max="10754" width="12.140625" style="142" customWidth="1"/>
    <col min="10755" max="10755" width="13.7109375" style="142" customWidth="1"/>
    <col min="10756" max="10757" width="13.28515625" style="142" customWidth="1"/>
    <col min="10758" max="10758" width="13.85546875" style="142" customWidth="1"/>
    <col min="10759" max="10759" width="12.140625" style="142" customWidth="1"/>
    <col min="10760" max="10760" width="13.42578125" style="142" customWidth="1"/>
    <col min="10761" max="10761" width="13.7109375" style="142" customWidth="1"/>
    <col min="10762" max="10762" width="12.140625" style="142" customWidth="1"/>
    <col min="10763" max="10763" width="15.140625" style="142" customWidth="1"/>
    <col min="10764" max="10764" width="11.85546875" style="142" customWidth="1"/>
    <col min="10765" max="10765" width="9.140625" style="142"/>
    <col min="10766" max="11007" width="8.85546875" style="142" customWidth="1"/>
    <col min="11008" max="11008" width="9.140625" style="142"/>
    <col min="11009" max="11009" width="39.7109375" style="142" customWidth="1"/>
    <col min="11010" max="11010" width="12.140625" style="142" customWidth="1"/>
    <col min="11011" max="11011" width="13.7109375" style="142" customWidth="1"/>
    <col min="11012" max="11013" width="13.28515625" style="142" customWidth="1"/>
    <col min="11014" max="11014" width="13.85546875" style="142" customWidth="1"/>
    <col min="11015" max="11015" width="12.140625" style="142" customWidth="1"/>
    <col min="11016" max="11016" width="13.42578125" style="142" customWidth="1"/>
    <col min="11017" max="11017" width="13.7109375" style="142" customWidth="1"/>
    <col min="11018" max="11018" width="12.140625" style="142" customWidth="1"/>
    <col min="11019" max="11019" width="15.140625" style="142" customWidth="1"/>
    <col min="11020" max="11020" width="11.85546875" style="142" customWidth="1"/>
    <col min="11021" max="11021" width="9.140625" style="142"/>
    <col min="11022" max="11263" width="8.85546875" style="142" customWidth="1"/>
    <col min="11264" max="11264" width="9.140625" style="142"/>
    <col min="11265" max="11265" width="39.7109375" style="142" customWidth="1"/>
    <col min="11266" max="11266" width="12.140625" style="142" customWidth="1"/>
    <col min="11267" max="11267" width="13.7109375" style="142" customWidth="1"/>
    <col min="11268" max="11269" width="13.28515625" style="142" customWidth="1"/>
    <col min="11270" max="11270" width="13.85546875" style="142" customWidth="1"/>
    <col min="11271" max="11271" width="12.140625" style="142" customWidth="1"/>
    <col min="11272" max="11272" width="13.42578125" style="142" customWidth="1"/>
    <col min="11273" max="11273" width="13.7109375" style="142" customWidth="1"/>
    <col min="11274" max="11274" width="12.140625" style="142" customWidth="1"/>
    <col min="11275" max="11275" width="15.140625" style="142" customWidth="1"/>
    <col min="11276" max="11276" width="11.85546875" style="142" customWidth="1"/>
    <col min="11277" max="11277" width="9.140625" style="142"/>
    <col min="11278" max="11519" width="8.85546875" style="142" customWidth="1"/>
    <col min="11520" max="11520" width="9.140625" style="142"/>
    <col min="11521" max="11521" width="39.7109375" style="142" customWidth="1"/>
    <col min="11522" max="11522" width="12.140625" style="142" customWidth="1"/>
    <col min="11523" max="11523" width="13.7109375" style="142" customWidth="1"/>
    <col min="11524" max="11525" width="13.28515625" style="142" customWidth="1"/>
    <col min="11526" max="11526" width="13.85546875" style="142" customWidth="1"/>
    <col min="11527" max="11527" width="12.140625" style="142" customWidth="1"/>
    <col min="11528" max="11528" width="13.42578125" style="142" customWidth="1"/>
    <col min="11529" max="11529" width="13.7109375" style="142" customWidth="1"/>
    <col min="11530" max="11530" width="12.140625" style="142" customWidth="1"/>
    <col min="11531" max="11531" width="15.140625" style="142" customWidth="1"/>
    <col min="11532" max="11532" width="11.85546875" style="142" customWidth="1"/>
    <col min="11533" max="11533" width="9.140625" style="142"/>
    <col min="11534" max="11775" width="8.85546875" style="142" customWidth="1"/>
    <col min="11776" max="11776" width="9.140625" style="142"/>
    <col min="11777" max="11777" width="39.7109375" style="142" customWidth="1"/>
    <col min="11778" max="11778" width="12.140625" style="142" customWidth="1"/>
    <col min="11779" max="11779" width="13.7109375" style="142" customWidth="1"/>
    <col min="11780" max="11781" width="13.28515625" style="142" customWidth="1"/>
    <col min="11782" max="11782" width="13.85546875" style="142" customWidth="1"/>
    <col min="11783" max="11783" width="12.140625" style="142" customWidth="1"/>
    <col min="11784" max="11784" width="13.42578125" style="142" customWidth="1"/>
    <col min="11785" max="11785" width="13.7109375" style="142" customWidth="1"/>
    <col min="11786" max="11786" width="12.140625" style="142" customWidth="1"/>
    <col min="11787" max="11787" width="15.140625" style="142" customWidth="1"/>
    <col min="11788" max="11788" width="11.85546875" style="142" customWidth="1"/>
    <col min="11789" max="11789" width="9.140625" style="142"/>
    <col min="11790" max="12031" width="8.85546875" style="142" customWidth="1"/>
    <col min="12032" max="12032" width="9.140625" style="142"/>
    <col min="12033" max="12033" width="39.7109375" style="142" customWidth="1"/>
    <col min="12034" max="12034" width="12.140625" style="142" customWidth="1"/>
    <col min="12035" max="12035" width="13.7109375" style="142" customWidth="1"/>
    <col min="12036" max="12037" width="13.28515625" style="142" customWidth="1"/>
    <col min="12038" max="12038" width="13.85546875" style="142" customWidth="1"/>
    <col min="12039" max="12039" width="12.140625" style="142" customWidth="1"/>
    <col min="12040" max="12040" width="13.42578125" style="142" customWidth="1"/>
    <col min="12041" max="12041" width="13.7109375" style="142" customWidth="1"/>
    <col min="12042" max="12042" width="12.140625" style="142" customWidth="1"/>
    <col min="12043" max="12043" width="15.140625" style="142" customWidth="1"/>
    <col min="12044" max="12044" width="11.85546875" style="142" customWidth="1"/>
    <col min="12045" max="12045" width="9.140625" style="142"/>
    <col min="12046" max="12287" width="8.85546875" style="142" customWidth="1"/>
    <col min="12288" max="12288" width="9.140625" style="142"/>
    <col min="12289" max="12289" width="39.7109375" style="142" customWidth="1"/>
    <col min="12290" max="12290" width="12.140625" style="142" customWidth="1"/>
    <col min="12291" max="12291" width="13.7109375" style="142" customWidth="1"/>
    <col min="12292" max="12293" width="13.28515625" style="142" customWidth="1"/>
    <col min="12294" max="12294" width="13.85546875" style="142" customWidth="1"/>
    <col min="12295" max="12295" width="12.140625" style="142" customWidth="1"/>
    <col min="12296" max="12296" width="13.42578125" style="142" customWidth="1"/>
    <col min="12297" max="12297" width="13.7109375" style="142" customWidth="1"/>
    <col min="12298" max="12298" width="12.140625" style="142" customWidth="1"/>
    <col min="12299" max="12299" width="15.140625" style="142" customWidth="1"/>
    <col min="12300" max="12300" width="11.85546875" style="142" customWidth="1"/>
    <col min="12301" max="12301" width="9.140625" style="142"/>
    <col min="12302" max="12543" width="8.85546875" style="142" customWidth="1"/>
    <col min="12544" max="12544" width="9.140625" style="142"/>
    <col min="12545" max="12545" width="39.7109375" style="142" customWidth="1"/>
    <col min="12546" max="12546" width="12.140625" style="142" customWidth="1"/>
    <col min="12547" max="12547" width="13.7109375" style="142" customWidth="1"/>
    <col min="12548" max="12549" width="13.28515625" style="142" customWidth="1"/>
    <col min="12550" max="12550" width="13.85546875" style="142" customWidth="1"/>
    <col min="12551" max="12551" width="12.140625" style="142" customWidth="1"/>
    <col min="12552" max="12552" width="13.42578125" style="142" customWidth="1"/>
    <col min="12553" max="12553" width="13.7109375" style="142" customWidth="1"/>
    <col min="12554" max="12554" width="12.140625" style="142" customWidth="1"/>
    <col min="12555" max="12555" width="15.140625" style="142" customWidth="1"/>
    <col min="12556" max="12556" width="11.85546875" style="142" customWidth="1"/>
    <col min="12557" max="12557" width="9.140625" style="142"/>
    <col min="12558" max="12799" width="8.85546875" style="142" customWidth="1"/>
    <col min="12800" max="12800" width="9.140625" style="142"/>
    <col min="12801" max="12801" width="39.7109375" style="142" customWidth="1"/>
    <col min="12802" max="12802" width="12.140625" style="142" customWidth="1"/>
    <col min="12803" max="12803" width="13.7109375" style="142" customWidth="1"/>
    <col min="12804" max="12805" width="13.28515625" style="142" customWidth="1"/>
    <col min="12806" max="12806" width="13.85546875" style="142" customWidth="1"/>
    <col min="12807" max="12807" width="12.140625" style="142" customWidth="1"/>
    <col min="12808" max="12808" width="13.42578125" style="142" customWidth="1"/>
    <col min="12809" max="12809" width="13.7109375" style="142" customWidth="1"/>
    <col min="12810" max="12810" width="12.140625" style="142" customWidth="1"/>
    <col min="12811" max="12811" width="15.140625" style="142" customWidth="1"/>
    <col min="12812" max="12812" width="11.85546875" style="142" customWidth="1"/>
    <col min="12813" max="12813" width="9.140625" style="142"/>
    <col min="12814" max="13055" width="8.85546875" style="142" customWidth="1"/>
    <col min="13056" max="13056" width="9.140625" style="142"/>
    <col min="13057" max="13057" width="39.7109375" style="142" customWidth="1"/>
    <col min="13058" max="13058" width="12.140625" style="142" customWidth="1"/>
    <col min="13059" max="13059" width="13.7109375" style="142" customWidth="1"/>
    <col min="13060" max="13061" width="13.28515625" style="142" customWidth="1"/>
    <col min="13062" max="13062" width="13.85546875" style="142" customWidth="1"/>
    <col min="13063" max="13063" width="12.140625" style="142" customWidth="1"/>
    <col min="13064" max="13064" width="13.42578125" style="142" customWidth="1"/>
    <col min="13065" max="13065" width="13.7109375" style="142" customWidth="1"/>
    <col min="13066" max="13066" width="12.140625" style="142" customWidth="1"/>
    <col min="13067" max="13067" width="15.140625" style="142" customWidth="1"/>
    <col min="13068" max="13068" width="11.85546875" style="142" customWidth="1"/>
    <col min="13069" max="13069" width="9.140625" style="142"/>
    <col min="13070" max="13311" width="8.85546875" style="142" customWidth="1"/>
    <col min="13312" max="13312" width="9.140625" style="142"/>
    <col min="13313" max="13313" width="39.7109375" style="142" customWidth="1"/>
    <col min="13314" max="13314" width="12.140625" style="142" customWidth="1"/>
    <col min="13315" max="13315" width="13.7109375" style="142" customWidth="1"/>
    <col min="13316" max="13317" width="13.28515625" style="142" customWidth="1"/>
    <col min="13318" max="13318" width="13.85546875" style="142" customWidth="1"/>
    <col min="13319" max="13319" width="12.140625" style="142" customWidth="1"/>
    <col min="13320" max="13320" width="13.42578125" style="142" customWidth="1"/>
    <col min="13321" max="13321" width="13.7109375" style="142" customWidth="1"/>
    <col min="13322" max="13322" width="12.140625" style="142" customWidth="1"/>
    <col min="13323" max="13323" width="15.140625" style="142" customWidth="1"/>
    <col min="13324" max="13324" width="11.85546875" style="142" customWidth="1"/>
    <col min="13325" max="13325" width="9.140625" style="142"/>
    <col min="13326" max="13567" width="8.85546875" style="142" customWidth="1"/>
    <col min="13568" max="13568" width="9.140625" style="142"/>
    <col min="13569" max="13569" width="39.7109375" style="142" customWidth="1"/>
    <col min="13570" max="13570" width="12.140625" style="142" customWidth="1"/>
    <col min="13571" max="13571" width="13.7109375" style="142" customWidth="1"/>
    <col min="13572" max="13573" width="13.28515625" style="142" customWidth="1"/>
    <col min="13574" max="13574" width="13.85546875" style="142" customWidth="1"/>
    <col min="13575" max="13575" width="12.140625" style="142" customWidth="1"/>
    <col min="13576" max="13576" width="13.42578125" style="142" customWidth="1"/>
    <col min="13577" max="13577" width="13.7109375" style="142" customWidth="1"/>
    <col min="13578" max="13578" width="12.140625" style="142" customWidth="1"/>
    <col min="13579" max="13579" width="15.140625" style="142" customWidth="1"/>
    <col min="13580" max="13580" width="11.85546875" style="142" customWidth="1"/>
    <col min="13581" max="13581" width="9.140625" style="142"/>
    <col min="13582" max="13823" width="8.85546875" style="142" customWidth="1"/>
    <col min="13824" max="13824" width="9.140625" style="142"/>
    <col min="13825" max="13825" width="39.7109375" style="142" customWidth="1"/>
    <col min="13826" max="13826" width="12.140625" style="142" customWidth="1"/>
    <col min="13827" max="13827" width="13.7109375" style="142" customWidth="1"/>
    <col min="13828" max="13829" width="13.28515625" style="142" customWidth="1"/>
    <col min="13830" max="13830" width="13.85546875" style="142" customWidth="1"/>
    <col min="13831" max="13831" width="12.140625" style="142" customWidth="1"/>
    <col min="13832" max="13832" width="13.42578125" style="142" customWidth="1"/>
    <col min="13833" max="13833" width="13.7109375" style="142" customWidth="1"/>
    <col min="13834" max="13834" width="12.140625" style="142" customWidth="1"/>
    <col min="13835" max="13835" width="15.140625" style="142" customWidth="1"/>
    <col min="13836" max="13836" width="11.85546875" style="142" customWidth="1"/>
    <col min="13837" max="13837" width="9.140625" style="142"/>
    <col min="13838" max="14079" width="8.85546875" style="142" customWidth="1"/>
    <col min="14080" max="14080" width="9.140625" style="142"/>
    <col min="14081" max="14081" width="39.7109375" style="142" customWidth="1"/>
    <col min="14082" max="14082" width="12.140625" style="142" customWidth="1"/>
    <col min="14083" max="14083" width="13.7109375" style="142" customWidth="1"/>
    <col min="14084" max="14085" width="13.28515625" style="142" customWidth="1"/>
    <col min="14086" max="14086" width="13.85546875" style="142" customWidth="1"/>
    <col min="14087" max="14087" width="12.140625" style="142" customWidth="1"/>
    <col min="14088" max="14088" width="13.42578125" style="142" customWidth="1"/>
    <col min="14089" max="14089" width="13.7109375" style="142" customWidth="1"/>
    <col min="14090" max="14090" width="12.140625" style="142" customWidth="1"/>
    <col min="14091" max="14091" width="15.140625" style="142" customWidth="1"/>
    <col min="14092" max="14092" width="11.85546875" style="142" customWidth="1"/>
    <col min="14093" max="14093" width="9.140625" style="142"/>
    <col min="14094" max="14335" width="8.85546875" style="142" customWidth="1"/>
    <col min="14336" max="14336" width="9.140625" style="142"/>
    <col min="14337" max="14337" width="39.7109375" style="142" customWidth="1"/>
    <col min="14338" max="14338" width="12.140625" style="142" customWidth="1"/>
    <col min="14339" max="14339" width="13.7109375" style="142" customWidth="1"/>
    <col min="14340" max="14341" width="13.28515625" style="142" customWidth="1"/>
    <col min="14342" max="14342" width="13.85546875" style="142" customWidth="1"/>
    <col min="14343" max="14343" width="12.140625" style="142" customWidth="1"/>
    <col min="14344" max="14344" width="13.42578125" style="142" customWidth="1"/>
    <col min="14345" max="14345" width="13.7109375" style="142" customWidth="1"/>
    <col min="14346" max="14346" width="12.140625" style="142" customWidth="1"/>
    <col min="14347" max="14347" width="15.140625" style="142" customWidth="1"/>
    <col min="14348" max="14348" width="11.85546875" style="142" customWidth="1"/>
    <col min="14349" max="14349" width="9.140625" style="142"/>
    <col min="14350" max="14591" width="8.85546875" style="142" customWidth="1"/>
    <col min="14592" max="14592" width="9.140625" style="142"/>
    <col min="14593" max="14593" width="39.7109375" style="142" customWidth="1"/>
    <col min="14594" max="14594" width="12.140625" style="142" customWidth="1"/>
    <col min="14595" max="14595" width="13.7109375" style="142" customWidth="1"/>
    <col min="14596" max="14597" width="13.28515625" style="142" customWidth="1"/>
    <col min="14598" max="14598" width="13.85546875" style="142" customWidth="1"/>
    <col min="14599" max="14599" width="12.140625" style="142" customWidth="1"/>
    <col min="14600" max="14600" width="13.42578125" style="142" customWidth="1"/>
    <col min="14601" max="14601" width="13.7109375" style="142" customWidth="1"/>
    <col min="14602" max="14602" width="12.140625" style="142" customWidth="1"/>
    <col min="14603" max="14603" width="15.140625" style="142" customWidth="1"/>
    <col min="14604" max="14604" width="11.85546875" style="142" customWidth="1"/>
    <col min="14605" max="14605" width="9.140625" style="142"/>
    <col min="14606" max="14847" width="8.85546875" style="142" customWidth="1"/>
    <col min="14848" max="14848" width="9.140625" style="142"/>
    <col min="14849" max="14849" width="39.7109375" style="142" customWidth="1"/>
    <col min="14850" max="14850" width="12.140625" style="142" customWidth="1"/>
    <col min="14851" max="14851" width="13.7109375" style="142" customWidth="1"/>
    <col min="14852" max="14853" width="13.28515625" style="142" customWidth="1"/>
    <col min="14854" max="14854" width="13.85546875" style="142" customWidth="1"/>
    <col min="14855" max="14855" width="12.140625" style="142" customWidth="1"/>
    <col min="14856" max="14856" width="13.42578125" style="142" customWidth="1"/>
    <col min="14857" max="14857" width="13.7109375" style="142" customWidth="1"/>
    <col min="14858" max="14858" width="12.140625" style="142" customWidth="1"/>
    <col min="14859" max="14859" width="15.140625" style="142" customWidth="1"/>
    <col min="14860" max="14860" width="11.85546875" style="142" customWidth="1"/>
    <col min="14861" max="14861" width="9.140625" style="142"/>
    <col min="14862" max="15103" width="8.85546875" style="142" customWidth="1"/>
    <col min="15104" max="15104" width="9.140625" style="142"/>
    <col min="15105" max="15105" width="39.7109375" style="142" customWidth="1"/>
    <col min="15106" max="15106" width="12.140625" style="142" customWidth="1"/>
    <col min="15107" max="15107" width="13.7109375" style="142" customWidth="1"/>
    <col min="15108" max="15109" width="13.28515625" style="142" customWidth="1"/>
    <col min="15110" max="15110" width="13.85546875" style="142" customWidth="1"/>
    <col min="15111" max="15111" width="12.140625" style="142" customWidth="1"/>
    <col min="15112" max="15112" width="13.42578125" style="142" customWidth="1"/>
    <col min="15113" max="15113" width="13.7109375" style="142" customWidth="1"/>
    <col min="15114" max="15114" width="12.140625" style="142" customWidth="1"/>
    <col min="15115" max="15115" width="15.140625" style="142" customWidth="1"/>
    <col min="15116" max="15116" width="11.85546875" style="142" customWidth="1"/>
    <col min="15117" max="15117" width="9.140625" style="142"/>
    <col min="15118" max="15359" width="8.85546875" style="142" customWidth="1"/>
    <col min="15360" max="15360" width="9.140625" style="142"/>
    <col min="15361" max="15361" width="39.7109375" style="142" customWidth="1"/>
    <col min="15362" max="15362" width="12.140625" style="142" customWidth="1"/>
    <col min="15363" max="15363" width="13.7109375" style="142" customWidth="1"/>
    <col min="15364" max="15365" width="13.28515625" style="142" customWidth="1"/>
    <col min="15366" max="15366" width="13.85546875" style="142" customWidth="1"/>
    <col min="15367" max="15367" width="12.140625" style="142" customWidth="1"/>
    <col min="15368" max="15368" width="13.42578125" style="142" customWidth="1"/>
    <col min="15369" max="15369" width="13.7109375" style="142" customWidth="1"/>
    <col min="15370" max="15370" width="12.140625" style="142" customWidth="1"/>
    <col min="15371" max="15371" width="15.140625" style="142" customWidth="1"/>
    <col min="15372" max="15372" width="11.85546875" style="142" customWidth="1"/>
    <col min="15373" max="15373" width="9.140625" style="142"/>
    <col min="15374" max="15615" width="8.85546875" style="142" customWidth="1"/>
    <col min="15616" max="15616" width="9.140625" style="142"/>
    <col min="15617" max="15617" width="39.7109375" style="142" customWidth="1"/>
    <col min="15618" max="15618" width="12.140625" style="142" customWidth="1"/>
    <col min="15619" max="15619" width="13.7109375" style="142" customWidth="1"/>
    <col min="15620" max="15621" width="13.28515625" style="142" customWidth="1"/>
    <col min="15622" max="15622" width="13.85546875" style="142" customWidth="1"/>
    <col min="15623" max="15623" width="12.140625" style="142" customWidth="1"/>
    <col min="15624" max="15624" width="13.42578125" style="142" customWidth="1"/>
    <col min="15625" max="15625" width="13.7109375" style="142" customWidth="1"/>
    <col min="15626" max="15626" width="12.140625" style="142" customWidth="1"/>
    <col min="15627" max="15627" width="15.140625" style="142" customWidth="1"/>
    <col min="15628" max="15628" width="11.85546875" style="142" customWidth="1"/>
    <col min="15629" max="15629" width="9.140625" style="142"/>
    <col min="15630" max="15871" width="8.85546875" style="142" customWidth="1"/>
    <col min="15872" max="15872" width="9.140625" style="142"/>
    <col min="15873" max="15873" width="39.7109375" style="142" customWidth="1"/>
    <col min="15874" max="15874" width="12.140625" style="142" customWidth="1"/>
    <col min="15875" max="15875" width="13.7109375" style="142" customWidth="1"/>
    <col min="15876" max="15877" width="13.28515625" style="142" customWidth="1"/>
    <col min="15878" max="15878" width="13.85546875" style="142" customWidth="1"/>
    <col min="15879" max="15879" width="12.140625" style="142" customWidth="1"/>
    <col min="15880" max="15880" width="13.42578125" style="142" customWidth="1"/>
    <col min="15881" max="15881" width="13.7109375" style="142" customWidth="1"/>
    <col min="15882" max="15882" width="12.140625" style="142" customWidth="1"/>
    <col min="15883" max="15883" width="15.140625" style="142" customWidth="1"/>
    <col min="15884" max="15884" width="11.85546875" style="142" customWidth="1"/>
    <col min="15885" max="15885" width="9.140625" style="142"/>
    <col min="15886" max="16127" width="8.85546875" style="142" customWidth="1"/>
    <col min="16128" max="16128" width="9.140625" style="142"/>
    <col min="16129" max="16129" width="39.7109375" style="142" customWidth="1"/>
    <col min="16130" max="16130" width="12.140625" style="142" customWidth="1"/>
    <col min="16131" max="16131" width="13.7109375" style="142" customWidth="1"/>
    <col min="16132" max="16133" width="13.28515625" style="142" customWidth="1"/>
    <col min="16134" max="16134" width="13.85546875" style="142" customWidth="1"/>
    <col min="16135" max="16135" width="12.140625" style="142" customWidth="1"/>
    <col min="16136" max="16136" width="13.42578125" style="142" customWidth="1"/>
    <col min="16137" max="16137" width="13.7109375" style="142" customWidth="1"/>
    <col min="16138" max="16138" width="12.140625" style="142" customWidth="1"/>
    <col min="16139" max="16139" width="15.140625" style="142" customWidth="1"/>
    <col min="16140" max="16140" width="11.85546875" style="142" customWidth="1"/>
    <col min="16141" max="16141" width="9.140625" style="142"/>
    <col min="16142" max="16383" width="8.85546875" style="142" customWidth="1"/>
    <col min="16384" max="16384" width="9.140625" style="142"/>
  </cols>
  <sheetData>
    <row r="1" spans="1:13" ht="18.75">
      <c r="M1" s="336"/>
    </row>
    <row r="2" spans="1:13">
      <c r="A2" s="442" t="s">
        <v>916</v>
      </c>
      <c r="B2" s="442"/>
      <c r="C2" s="442"/>
      <c r="D2" s="442"/>
      <c r="E2" s="442"/>
      <c r="F2" s="442"/>
      <c r="G2" s="442"/>
      <c r="H2" s="442"/>
      <c r="I2" s="442"/>
      <c r="J2" s="442"/>
      <c r="K2" s="442"/>
      <c r="L2" s="337"/>
    </row>
    <row r="3" spans="1:13">
      <c r="A3" s="443"/>
      <c r="B3" s="443"/>
      <c r="C3" s="443"/>
      <c r="D3" s="443"/>
      <c r="E3" s="443"/>
      <c r="M3" s="130" t="s">
        <v>661</v>
      </c>
    </row>
    <row r="4" spans="1:13">
      <c r="A4" s="444" t="s">
        <v>373</v>
      </c>
      <c r="B4" s="445" t="s">
        <v>377</v>
      </c>
      <c r="C4" s="447" t="s">
        <v>562</v>
      </c>
      <c r="D4" s="447" t="s">
        <v>381</v>
      </c>
      <c r="E4" s="447"/>
      <c r="F4" s="447"/>
      <c r="G4" s="447"/>
      <c r="H4" s="447" t="s">
        <v>563</v>
      </c>
      <c r="I4" s="448" t="s">
        <v>381</v>
      </c>
      <c r="J4" s="448"/>
      <c r="K4" s="448"/>
      <c r="L4" s="448"/>
      <c r="M4" s="438" t="s">
        <v>564</v>
      </c>
    </row>
    <row r="5" spans="1:13" ht="63">
      <c r="A5" s="444"/>
      <c r="B5" s="446"/>
      <c r="C5" s="447"/>
      <c r="D5" s="338" t="s">
        <v>565</v>
      </c>
      <c r="E5" s="338" t="s">
        <v>566</v>
      </c>
      <c r="F5" s="338" t="s">
        <v>567</v>
      </c>
      <c r="G5" s="338" t="s">
        <v>662</v>
      </c>
      <c r="H5" s="447"/>
      <c r="I5" s="338" t="s">
        <v>565</v>
      </c>
      <c r="J5" s="338" t="s">
        <v>566</v>
      </c>
      <c r="K5" s="338" t="s">
        <v>567</v>
      </c>
      <c r="L5" s="338" t="s">
        <v>662</v>
      </c>
      <c r="M5" s="438"/>
    </row>
    <row r="6" spans="1:13" ht="63" outlineLevel="1">
      <c r="A6" s="339" t="s">
        <v>663</v>
      </c>
      <c r="B6" s="340" t="s">
        <v>568</v>
      </c>
      <c r="C6" s="341">
        <f>SUM(C7+C13)</f>
        <v>39877305.280000001</v>
      </c>
      <c r="D6" s="341">
        <f t="shared" ref="D6:L6" si="0">SUM(D7+D13)</f>
        <v>569747.06999999995</v>
      </c>
      <c r="E6" s="341">
        <f t="shared" si="0"/>
        <v>242884.19</v>
      </c>
      <c r="F6" s="341">
        <f t="shared" si="0"/>
        <v>39064674.020000003</v>
      </c>
      <c r="G6" s="341">
        <f t="shared" si="0"/>
        <v>0</v>
      </c>
      <c r="H6" s="341">
        <f t="shared" si="0"/>
        <v>39318701.039999999</v>
      </c>
      <c r="I6" s="341">
        <f t="shared" si="0"/>
        <v>569747.06999999995</v>
      </c>
      <c r="J6" s="341">
        <f t="shared" si="0"/>
        <v>242884.19</v>
      </c>
      <c r="K6" s="341">
        <f t="shared" si="0"/>
        <v>38506069.780000001</v>
      </c>
      <c r="L6" s="341">
        <f t="shared" si="0"/>
        <v>0</v>
      </c>
      <c r="M6" s="342">
        <f t="shared" ref="M6:M133" si="1">SUM(H6/C6*100)</f>
        <v>98.599192608232329</v>
      </c>
    </row>
    <row r="7" spans="1:13" ht="94.5" outlineLevel="2">
      <c r="A7" s="131" t="s">
        <v>664</v>
      </c>
      <c r="B7" s="132" t="s">
        <v>665</v>
      </c>
      <c r="C7" s="133">
        <f>SUM(C8+C11)</f>
        <v>614888.33000000007</v>
      </c>
      <c r="D7" s="133">
        <f t="shared" ref="D7:L7" si="2">SUM(D8+D11)</f>
        <v>569747.06999999995</v>
      </c>
      <c r="E7" s="133">
        <f t="shared" si="2"/>
        <v>42884.19</v>
      </c>
      <c r="F7" s="133">
        <f t="shared" si="2"/>
        <v>2257.0699999999997</v>
      </c>
      <c r="G7" s="133">
        <f t="shared" si="2"/>
        <v>0</v>
      </c>
      <c r="H7" s="133">
        <f t="shared" si="2"/>
        <v>614888.33000000007</v>
      </c>
      <c r="I7" s="133">
        <f t="shared" si="2"/>
        <v>569747.06999999995</v>
      </c>
      <c r="J7" s="133">
        <f t="shared" si="2"/>
        <v>42884.19</v>
      </c>
      <c r="K7" s="133">
        <f t="shared" si="2"/>
        <v>2257.0699999999997</v>
      </c>
      <c r="L7" s="133">
        <f t="shared" si="2"/>
        <v>0</v>
      </c>
      <c r="M7" s="134">
        <f t="shared" si="1"/>
        <v>100</v>
      </c>
    </row>
    <row r="8" spans="1:13" ht="47.25" outlineLevel="4">
      <c r="A8" s="131" t="s">
        <v>666</v>
      </c>
      <c r="B8" s="132" t="s">
        <v>667</v>
      </c>
      <c r="C8" s="133">
        <f>SUM(C9:C10)</f>
        <v>14685.17</v>
      </c>
      <c r="D8" s="133">
        <f t="shared" ref="D8:M8" si="3">SUM(D9:D10)</f>
        <v>13607.07</v>
      </c>
      <c r="E8" s="133">
        <f t="shared" si="3"/>
        <v>1024.19</v>
      </c>
      <c r="F8" s="133">
        <f t="shared" si="3"/>
        <v>53.91</v>
      </c>
      <c r="G8" s="133">
        <f t="shared" si="3"/>
        <v>0</v>
      </c>
      <c r="H8" s="133">
        <f t="shared" si="3"/>
        <v>14685.17</v>
      </c>
      <c r="I8" s="133">
        <f t="shared" si="3"/>
        <v>13607.07</v>
      </c>
      <c r="J8" s="133">
        <f t="shared" si="3"/>
        <v>1024.19</v>
      </c>
      <c r="K8" s="133">
        <f t="shared" si="3"/>
        <v>53.91</v>
      </c>
      <c r="L8" s="133">
        <f t="shared" si="3"/>
        <v>0</v>
      </c>
      <c r="M8" s="133" t="e">
        <f t="shared" si="3"/>
        <v>#DIV/0!</v>
      </c>
    </row>
    <row r="9" spans="1:13" s="140" customFormat="1" ht="110.25" outlineLevel="6">
      <c r="A9" s="135" t="s">
        <v>668</v>
      </c>
      <c r="B9" s="136" t="s">
        <v>476</v>
      </c>
      <c r="C9" s="137">
        <f>SUM(D9:G9)</f>
        <v>14685.17</v>
      </c>
      <c r="D9" s="137">
        <v>13607.07</v>
      </c>
      <c r="E9" s="137">
        <v>1024.19</v>
      </c>
      <c r="F9" s="137">
        <v>53.91</v>
      </c>
      <c r="G9" s="137">
        <v>0</v>
      </c>
      <c r="H9" s="138">
        <f>SUM(I9:L9)</f>
        <v>14685.17</v>
      </c>
      <c r="I9" s="137">
        <v>13607.07</v>
      </c>
      <c r="J9" s="137">
        <v>1024.19</v>
      </c>
      <c r="K9" s="137">
        <v>53.91</v>
      </c>
      <c r="L9" s="137">
        <v>0</v>
      </c>
      <c r="M9" s="139">
        <f t="shared" si="1"/>
        <v>100</v>
      </c>
    </row>
    <row r="10" spans="1:13" s="140" customFormat="1" ht="47.25" outlineLevel="6">
      <c r="A10" s="343" t="s">
        <v>917</v>
      </c>
      <c r="B10" s="344" t="s">
        <v>918</v>
      </c>
      <c r="C10" s="137">
        <f>SUM(D10:G10)</f>
        <v>0</v>
      </c>
      <c r="D10" s="137"/>
      <c r="E10" s="137"/>
      <c r="F10" s="137"/>
      <c r="G10" s="137"/>
      <c r="H10" s="138">
        <f>SUM(I10:L10)</f>
        <v>0</v>
      </c>
      <c r="I10" s="137"/>
      <c r="J10" s="137"/>
      <c r="K10" s="137"/>
      <c r="L10" s="138"/>
      <c r="M10" s="139" t="e">
        <f t="shared" si="1"/>
        <v>#DIV/0!</v>
      </c>
    </row>
    <row r="11" spans="1:13" s="147" customFormat="1" ht="31.5" outlineLevel="6">
      <c r="A11" s="345" t="s">
        <v>919</v>
      </c>
      <c r="B11" s="346" t="s">
        <v>920</v>
      </c>
      <c r="C11" s="347">
        <f>SUM(C12)</f>
        <v>600203.16</v>
      </c>
      <c r="D11" s="347">
        <f t="shared" ref="D11:L11" si="4">SUM(D12)</f>
        <v>556140</v>
      </c>
      <c r="E11" s="347">
        <f t="shared" si="4"/>
        <v>41860</v>
      </c>
      <c r="F11" s="347">
        <f t="shared" si="4"/>
        <v>2203.16</v>
      </c>
      <c r="G11" s="347">
        <f t="shared" si="4"/>
        <v>0</v>
      </c>
      <c r="H11" s="347">
        <f t="shared" si="4"/>
        <v>600203.16</v>
      </c>
      <c r="I11" s="347">
        <f t="shared" si="4"/>
        <v>556140</v>
      </c>
      <c r="J11" s="347">
        <f t="shared" si="4"/>
        <v>41860</v>
      </c>
      <c r="K11" s="347">
        <f t="shared" si="4"/>
        <v>2203.16</v>
      </c>
      <c r="L11" s="347">
        <f t="shared" si="4"/>
        <v>0</v>
      </c>
      <c r="M11" s="134">
        <f t="shared" si="1"/>
        <v>100</v>
      </c>
    </row>
    <row r="12" spans="1:13" s="140" customFormat="1" ht="78.75" outlineLevel="6">
      <c r="A12" s="348" t="s">
        <v>921</v>
      </c>
      <c r="B12" s="349" t="s">
        <v>906</v>
      </c>
      <c r="C12" s="137">
        <f>SUM(D12:G12)</f>
        <v>600203.16</v>
      </c>
      <c r="D12" s="137">
        <v>556140</v>
      </c>
      <c r="E12" s="137">
        <v>41860</v>
      </c>
      <c r="F12" s="137">
        <v>2203.16</v>
      </c>
      <c r="G12" s="137"/>
      <c r="H12" s="138">
        <f>SUM(I12:L12)</f>
        <v>600203.16</v>
      </c>
      <c r="I12" s="137">
        <v>556140</v>
      </c>
      <c r="J12" s="137">
        <v>41860</v>
      </c>
      <c r="K12" s="137">
        <v>2203.16</v>
      </c>
      <c r="L12" s="138"/>
      <c r="M12" s="139">
        <f t="shared" si="1"/>
        <v>100</v>
      </c>
    </row>
    <row r="13" spans="1:13" outlineLevel="2">
      <c r="A13" s="339" t="s">
        <v>669</v>
      </c>
      <c r="B13" s="340" t="s">
        <v>570</v>
      </c>
      <c r="C13" s="133">
        <f t="shared" ref="C13:L13" si="5">SUM(C14+C21+C27+C30)</f>
        <v>39262416.950000003</v>
      </c>
      <c r="D13" s="133">
        <f t="shared" si="5"/>
        <v>0</v>
      </c>
      <c r="E13" s="133">
        <f t="shared" si="5"/>
        <v>200000</v>
      </c>
      <c r="F13" s="133">
        <f t="shared" si="5"/>
        <v>39062416.950000003</v>
      </c>
      <c r="G13" s="133">
        <f t="shared" si="5"/>
        <v>0</v>
      </c>
      <c r="H13" s="133">
        <f t="shared" si="5"/>
        <v>38703812.710000001</v>
      </c>
      <c r="I13" s="133">
        <f t="shared" si="5"/>
        <v>0</v>
      </c>
      <c r="J13" s="133">
        <f t="shared" si="5"/>
        <v>200000</v>
      </c>
      <c r="K13" s="133">
        <f t="shared" si="5"/>
        <v>38503812.710000001</v>
      </c>
      <c r="L13" s="133">
        <f t="shared" si="5"/>
        <v>0</v>
      </c>
      <c r="M13" s="134">
        <f t="shared" si="1"/>
        <v>98.577254577293658</v>
      </c>
    </row>
    <row r="14" spans="1:13" ht="63" outlineLevel="4">
      <c r="A14" s="131" t="s">
        <v>670</v>
      </c>
      <c r="B14" s="132" t="s">
        <v>571</v>
      </c>
      <c r="C14" s="133">
        <f t="shared" ref="C14:L14" si="6">SUM(C15:C20)</f>
        <v>23797193.059999999</v>
      </c>
      <c r="D14" s="133">
        <f t="shared" si="6"/>
        <v>0</v>
      </c>
      <c r="E14" s="133">
        <f t="shared" si="6"/>
        <v>200000</v>
      </c>
      <c r="F14" s="133">
        <f t="shared" si="6"/>
        <v>23597193.059999999</v>
      </c>
      <c r="G14" s="133">
        <f t="shared" si="6"/>
        <v>0</v>
      </c>
      <c r="H14" s="133">
        <f t="shared" si="6"/>
        <v>23480198.18</v>
      </c>
      <c r="I14" s="133">
        <f t="shared" si="6"/>
        <v>0</v>
      </c>
      <c r="J14" s="133">
        <f t="shared" si="6"/>
        <v>200000</v>
      </c>
      <c r="K14" s="133">
        <f t="shared" si="6"/>
        <v>23280198.18</v>
      </c>
      <c r="L14" s="133">
        <f t="shared" si="6"/>
        <v>0</v>
      </c>
      <c r="M14" s="134">
        <f t="shared" si="1"/>
        <v>98.667931637144108</v>
      </c>
    </row>
    <row r="15" spans="1:13" s="140" customFormat="1" ht="47.25" outlineLevel="6">
      <c r="A15" s="135" t="s">
        <v>671</v>
      </c>
      <c r="B15" s="136" t="s">
        <v>192</v>
      </c>
      <c r="C15" s="137">
        <f>SUM(D15:G15)</f>
        <v>22017649.059999999</v>
      </c>
      <c r="D15" s="137">
        <v>0</v>
      </c>
      <c r="E15" s="137">
        <v>0</v>
      </c>
      <c r="F15" s="137">
        <v>22017649.059999999</v>
      </c>
      <c r="G15" s="137">
        <v>0</v>
      </c>
      <c r="H15" s="138">
        <f t="shared" ref="H15:H20" si="7">SUM(I15:K15)</f>
        <v>21700654.18</v>
      </c>
      <c r="I15" s="138">
        <v>0</v>
      </c>
      <c r="J15" s="138">
        <v>0</v>
      </c>
      <c r="K15" s="138">
        <v>21700654.18</v>
      </c>
      <c r="L15" s="138">
        <v>0</v>
      </c>
      <c r="M15" s="139">
        <f t="shared" si="1"/>
        <v>98.560269177076265</v>
      </c>
    </row>
    <row r="16" spans="1:13" s="140" customFormat="1" ht="47.25" outlineLevel="6">
      <c r="A16" s="135" t="s">
        <v>672</v>
      </c>
      <c r="B16" s="136" t="s">
        <v>487</v>
      </c>
      <c r="C16" s="137">
        <f>SUM(D16:G16)</f>
        <v>95000</v>
      </c>
      <c r="D16" s="137">
        <v>0</v>
      </c>
      <c r="E16" s="137">
        <v>0</v>
      </c>
      <c r="F16" s="137">
        <v>95000</v>
      </c>
      <c r="G16" s="137">
        <v>0</v>
      </c>
      <c r="H16" s="138">
        <f t="shared" si="7"/>
        <v>95000</v>
      </c>
      <c r="I16" s="138">
        <v>0</v>
      </c>
      <c r="J16" s="138">
        <v>0</v>
      </c>
      <c r="K16" s="138">
        <v>95000</v>
      </c>
      <c r="L16" s="138">
        <v>0</v>
      </c>
      <c r="M16" s="139">
        <f t="shared" si="1"/>
        <v>100</v>
      </c>
    </row>
    <row r="17" spans="1:13" s="140" customFormat="1" ht="78.75" outlineLevel="6">
      <c r="A17" s="135" t="s">
        <v>673</v>
      </c>
      <c r="B17" s="136" t="s">
        <v>489</v>
      </c>
      <c r="C17" s="137">
        <f>SUM(D17:F17)</f>
        <v>1424544</v>
      </c>
      <c r="D17" s="137">
        <v>0</v>
      </c>
      <c r="E17" s="137">
        <v>0</v>
      </c>
      <c r="F17" s="137">
        <v>1424544</v>
      </c>
      <c r="G17" s="137">
        <v>0</v>
      </c>
      <c r="H17" s="138">
        <f t="shared" si="7"/>
        <v>1424544</v>
      </c>
      <c r="I17" s="138">
        <v>0</v>
      </c>
      <c r="J17" s="138">
        <v>0</v>
      </c>
      <c r="K17" s="138">
        <v>1424544</v>
      </c>
      <c r="L17" s="138">
        <v>0</v>
      </c>
      <c r="M17" s="139">
        <f t="shared" si="1"/>
        <v>100</v>
      </c>
    </row>
    <row r="18" spans="1:13" ht="63" outlineLevel="6">
      <c r="A18" s="135" t="s">
        <v>674</v>
      </c>
      <c r="B18" s="141" t="s">
        <v>491</v>
      </c>
      <c r="C18" s="137">
        <f>SUM(D18:F18)</f>
        <v>260000</v>
      </c>
      <c r="D18" s="137">
        <v>0</v>
      </c>
      <c r="E18" s="137">
        <v>200000</v>
      </c>
      <c r="F18" s="137">
        <v>60000</v>
      </c>
      <c r="G18" s="137">
        <v>0</v>
      </c>
      <c r="H18" s="138">
        <f t="shared" si="7"/>
        <v>260000</v>
      </c>
      <c r="I18" s="137">
        <v>0</v>
      </c>
      <c r="J18" s="137">
        <v>200000</v>
      </c>
      <c r="K18" s="137">
        <v>60000</v>
      </c>
      <c r="L18" s="137">
        <v>0</v>
      </c>
      <c r="M18" s="139">
        <f t="shared" si="1"/>
        <v>100</v>
      </c>
    </row>
    <row r="19" spans="1:13" ht="94.5" outlineLevel="6">
      <c r="A19" s="135" t="s">
        <v>675</v>
      </c>
      <c r="B19" s="141" t="s">
        <v>476</v>
      </c>
      <c r="C19" s="137">
        <f>SUM(D19:F19)</f>
        <v>0</v>
      </c>
      <c r="D19" s="137"/>
      <c r="E19" s="137"/>
      <c r="F19" s="137"/>
      <c r="G19" s="137"/>
      <c r="H19" s="138">
        <f t="shared" si="7"/>
        <v>0</v>
      </c>
      <c r="I19" s="138"/>
      <c r="J19" s="138"/>
      <c r="K19" s="138"/>
      <c r="L19" s="138"/>
      <c r="M19" s="139" t="e">
        <f t="shared" si="1"/>
        <v>#DIV/0!</v>
      </c>
    </row>
    <row r="20" spans="1:13" ht="78.75" outlineLevel="6">
      <c r="A20" s="135" t="s">
        <v>676</v>
      </c>
      <c r="B20" s="141" t="s">
        <v>677</v>
      </c>
      <c r="C20" s="137">
        <f>SUM(D20:F20)</f>
        <v>0</v>
      </c>
      <c r="D20" s="137">
        <v>0</v>
      </c>
      <c r="E20" s="137">
        <v>0</v>
      </c>
      <c r="F20" s="137"/>
      <c r="G20" s="137"/>
      <c r="H20" s="138">
        <f t="shared" si="7"/>
        <v>0</v>
      </c>
      <c r="I20" s="138">
        <v>0</v>
      </c>
      <c r="J20" s="138">
        <v>0</v>
      </c>
      <c r="K20" s="138">
        <v>0</v>
      </c>
      <c r="L20" s="138"/>
      <c r="M20" s="139" t="e">
        <f t="shared" si="1"/>
        <v>#DIV/0!</v>
      </c>
    </row>
    <row r="21" spans="1:13" ht="78.75" outlineLevel="2">
      <c r="A21" s="131" t="s">
        <v>678</v>
      </c>
      <c r="B21" s="132" t="s">
        <v>572</v>
      </c>
      <c r="C21" s="133">
        <f t="shared" ref="C21:L21" si="8">SUM(C22:C26)</f>
        <v>14710223.890000001</v>
      </c>
      <c r="D21" s="133">
        <f t="shared" si="8"/>
        <v>0</v>
      </c>
      <c r="E21" s="133">
        <f t="shared" si="8"/>
        <v>0</v>
      </c>
      <c r="F21" s="133">
        <f t="shared" si="8"/>
        <v>14710223.890000001</v>
      </c>
      <c r="G21" s="133">
        <f t="shared" si="8"/>
        <v>0</v>
      </c>
      <c r="H21" s="133">
        <f t="shared" si="8"/>
        <v>14468614.529999999</v>
      </c>
      <c r="I21" s="133">
        <f t="shared" si="8"/>
        <v>0</v>
      </c>
      <c r="J21" s="133">
        <f t="shared" si="8"/>
        <v>0</v>
      </c>
      <c r="K21" s="133">
        <f t="shared" si="8"/>
        <v>14468614.529999999</v>
      </c>
      <c r="L21" s="133">
        <f t="shared" si="8"/>
        <v>0</v>
      </c>
      <c r="M21" s="134">
        <f t="shared" si="1"/>
        <v>98.357541246097242</v>
      </c>
    </row>
    <row r="22" spans="1:13" ht="31.5" outlineLevel="6">
      <c r="A22" s="135" t="s">
        <v>679</v>
      </c>
      <c r="B22" s="141" t="s">
        <v>232</v>
      </c>
      <c r="C22" s="137">
        <f>SUM(D22:F22)</f>
        <v>7816149.8899999997</v>
      </c>
      <c r="D22" s="137">
        <v>0</v>
      </c>
      <c r="E22" s="137">
        <v>0</v>
      </c>
      <c r="F22" s="137">
        <v>7816149.8899999997</v>
      </c>
      <c r="G22" s="137">
        <v>0</v>
      </c>
      <c r="H22" s="138">
        <f>SUM(I22:K22)</f>
        <v>7676288.3099999996</v>
      </c>
      <c r="I22" s="138">
        <v>0</v>
      </c>
      <c r="J22" s="138">
        <v>0</v>
      </c>
      <c r="K22" s="138">
        <v>7676288.3099999996</v>
      </c>
      <c r="L22" s="138">
        <v>0</v>
      </c>
      <c r="M22" s="139">
        <f t="shared" si="1"/>
        <v>98.210607754862295</v>
      </c>
    </row>
    <row r="23" spans="1:13" ht="47.25" outlineLevel="6">
      <c r="A23" s="135" t="s">
        <v>672</v>
      </c>
      <c r="B23" s="141" t="s">
        <v>287</v>
      </c>
      <c r="C23" s="137">
        <f>SUM(D23:F23)</f>
        <v>0</v>
      </c>
      <c r="D23" s="137"/>
      <c r="E23" s="137"/>
      <c r="F23" s="137"/>
      <c r="G23" s="137">
        <v>0</v>
      </c>
      <c r="H23" s="138">
        <f>SUM(I23:K23)</f>
        <v>0</v>
      </c>
      <c r="I23" s="138"/>
      <c r="J23" s="138"/>
      <c r="K23" s="138"/>
      <c r="L23" s="138">
        <v>0</v>
      </c>
      <c r="M23" s="139" t="e">
        <f t="shared" si="1"/>
        <v>#DIV/0!</v>
      </c>
    </row>
    <row r="24" spans="1:13" ht="47.25" outlineLevel="6">
      <c r="A24" s="135" t="s">
        <v>680</v>
      </c>
      <c r="B24" s="141" t="s">
        <v>494</v>
      </c>
      <c r="C24" s="137">
        <f>SUM(D24:F24)</f>
        <v>6239665</v>
      </c>
      <c r="D24" s="137">
        <v>0</v>
      </c>
      <c r="E24" s="137">
        <v>0</v>
      </c>
      <c r="F24" s="137">
        <v>6239665</v>
      </c>
      <c r="G24" s="137">
        <v>0</v>
      </c>
      <c r="H24" s="138">
        <f>SUM(I24:K24)</f>
        <v>6137917.2199999997</v>
      </c>
      <c r="I24" s="138">
        <v>0</v>
      </c>
      <c r="J24" s="138">
        <v>0</v>
      </c>
      <c r="K24" s="138">
        <v>6137917.2199999997</v>
      </c>
      <c r="L24" s="138">
        <v>0</v>
      </c>
      <c r="M24" s="139">
        <f t="shared" si="1"/>
        <v>98.369339059068068</v>
      </c>
    </row>
    <row r="25" spans="1:13" ht="78.75" outlineLevel="6">
      <c r="A25" s="135" t="s">
        <v>673</v>
      </c>
      <c r="B25" s="141" t="s">
        <v>495</v>
      </c>
      <c r="C25" s="137">
        <f>SUM(D25:F25)</f>
        <v>654409</v>
      </c>
      <c r="D25" s="137">
        <v>0</v>
      </c>
      <c r="E25" s="137">
        <v>0</v>
      </c>
      <c r="F25" s="137">
        <v>654409</v>
      </c>
      <c r="G25" s="137">
        <v>0</v>
      </c>
      <c r="H25" s="138">
        <f>SUM(I25:K25)</f>
        <v>654409</v>
      </c>
      <c r="I25" s="138">
        <v>0</v>
      </c>
      <c r="J25" s="138">
        <v>0</v>
      </c>
      <c r="K25" s="138">
        <v>654409</v>
      </c>
      <c r="L25" s="138">
        <v>0</v>
      </c>
      <c r="M25" s="139">
        <f t="shared" si="1"/>
        <v>100</v>
      </c>
    </row>
    <row r="26" spans="1:13" ht="63" outlineLevel="6">
      <c r="A26" s="135" t="s">
        <v>674</v>
      </c>
      <c r="B26" s="141" t="s">
        <v>496</v>
      </c>
      <c r="C26" s="137">
        <f>SUM(D26:F26)</f>
        <v>0</v>
      </c>
      <c r="D26" s="137"/>
      <c r="E26" s="137"/>
      <c r="F26" s="137"/>
      <c r="G26" s="137"/>
      <c r="H26" s="138">
        <f>SUM(I26:K26)</f>
        <v>0</v>
      </c>
      <c r="I26" s="138"/>
      <c r="J26" s="137"/>
      <c r="K26" s="137"/>
      <c r="L26" s="138"/>
      <c r="M26" s="139" t="e">
        <f t="shared" si="1"/>
        <v>#DIV/0!</v>
      </c>
    </row>
    <row r="27" spans="1:13" s="140" customFormat="1" ht="63" outlineLevel="6">
      <c r="A27" s="143" t="s">
        <v>681</v>
      </c>
      <c r="B27" s="132" t="s">
        <v>574</v>
      </c>
      <c r="C27" s="133">
        <f t="shared" ref="C27:L27" si="9">SUM(C28:C29)</f>
        <v>680000</v>
      </c>
      <c r="D27" s="133">
        <f t="shared" si="9"/>
        <v>0</v>
      </c>
      <c r="E27" s="133">
        <f t="shared" si="9"/>
        <v>0</v>
      </c>
      <c r="F27" s="133">
        <f t="shared" si="9"/>
        <v>680000</v>
      </c>
      <c r="G27" s="133">
        <f t="shared" si="9"/>
        <v>0</v>
      </c>
      <c r="H27" s="133">
        <f t="shared" si="9"/>
        <v>680000</v>
      </c>
      <c r="I27" s="133">
        <f t="shared" si="9"/>
        <v>0</v>
      </c>
      <c r="J27" s="133">
        <f t="shared" si="9"/>
        <v>0</v>
      </c>
      <c r="K27" s="133">
        <f t="shared" si="9"/>
        <v>680000</v>
      </c>
      <c r="L27" s="133">
        <f t="shared" si="9"/>
        <v>0</v>
      </c>
      <c r="M27" s="134">
        <f t="shared" si="1"/>
        <v>100</v>
      </c>
    </row>
    <row r="28" spans="1:13" s="140" customFormat="1" ht="141.75" outlineLevel="6">
      <c r="A28" s="144" t="s">
        <v>682</v>
      </c>
      <c r="B28" s="141" t="s">
        <v>503</v>
      </c>
      <c r="C28" s="137">
        <f>SUM(D28:F28)</f>
        <v>500000</v>
      </c>
      <c r="D28" s="137">
        <f>SUM(D29)</f>
        <v>0</v>
      </c>
      <c r="E28" s="137">
        <f>SUM(E29)</f>
        <v>0</v>
      </c>
      <c r="F28" s="137">
        <v>500000</v>
      </c>
      <c r="G28" s="137">
        <v>0</v>
      </c>
      <c r="H28" s="137">
        <f>SUM(I28:K28)</f>
        <v>500000</v>
      </c>
      <c r="I28" s="137">
        <f>SUM(I29)</f>
        <v>0</v>
      </c>
      <c r="J28" s="137">
        <f>SUM(J29)</f>
        <v>0</v>
      </c>
      <c r="K28" s="137">
        <v>500000</v>
      </c>
      <c r="L28" s="137">
        <v>0</v>
      </c>
      <c r="M28" s="139">
        <f t="shared" si="1"/>
        <v>100</v>
      </c>
    </row>
    <row r="29" spans="1:13" s="140" customFormat="1" ht="78.75" outlineLevel="6">
      <c r="A29" s="145" t="s">
        <v>605</v>
      </c>
      <c r="B29" s="141" t="s">
        <v>474</v>
      </c>
      <c r="C29" s="137">
        <f>SUM(D29:F29)</f>
        <v>180000</v>
      </c>
      <c r="D29" s="137">
        <v>0</v>
      </c>
      <c r="E29" s="137">
        <v>0</v>
      </c>
      <c r="F29" s="137">
        <v>180000</v>
      </c>
      <c r="G29" s="137">
        <v>0</v>
      </c>
      <c r="H29" s="138">
        <f>SUM(I29:K29)</f>
        <v>180000</v>
      </c>
      <c r="I29" s="138">
        <v>0</v>
      </c>
      <c r="J29" s="138">
        <v>0</v>
      </c>
      <c r="K29" s="138">
        <v>180000</v>
      </c>
      <c r="L29" s="138">
        <v>0</v>
      </c>
      <c r="M29" s="139">
        <f t="shared" si="1"/>
        <v>100</v>
      </c>
    </row>
    <row r="30" spans="1:13" s="147" customFormat="1" ht="47.25" outlineLevel="6">
      <c r="A30" s="146" t="s">
        <v>683</v>
      </c>
      <c r="B30" s="132" t="s">
        <v>575</v>
      </c>
      <c r="C30" s="133">
        <f t="shared" ref="C30:L30" si="10">SUM(C31)</f>
        <v>75000</v>
      </c>
      <c r="D30" s="133">
        <f t="shared" si="10"/>
        <v>0</v>
      </c>
      <c r="E30" s="133">
        <f t="shared" si="10"/>
        <v>0</v>
      </c>
      <c r="F30" s="133">
        <f t="shared" si="10"/>
        <v>75000</v>
      </c>
      <c r="G30" s="133">
        <f t="shared" si="10"/>
        <v>0</v>
      </c>
      <c r="H30" s="133">
        <f t="shared" si="10"/>
        <v>75000</v>
      </c>
      <c r="I30" s="133">
        <f t="shared" si="10"/>
        <v>0</v>
      </c>
      <c r="J30" s="133">
        <f t="shared" si="10"/>
        <v>0</v>
      </c>
      <c r="K30" s="133">
        <f t="shared" si="10"/>
        <v>75000</v>
      </c>
      <c r="L30" s="133">
        <f t="shared" si="10"/>
        <v>0</v>
      </c>
      <c r="M30" s="134">
        <f t="shared" si="1"/>
        <v>100</v>
      </c>
    </row>
    <row r="31" spans="1:13" s="140" customFormat="1" ht="47.25" outlineLevel="6">
      <c r="A31" s="145" t="s">
        <v>646</v>
      </c>
      <c r="B31" s="141" t="s">
        <v>426</v>
      </c>
      <c r="C31" s="137">
        <f>SUM(D31:F31)</f>
        <v>75000</v>
      </c>
      <c r="D31" s="137">
        <v>0</v>
      </c>
      <c r="E31" s="137">
        <v>0</v>
      </c>
      <c r="F31" s="137">
        <v>75000</v>
      </c>
      <c r="G31" s="137">
        <v>0</v>
      </c>
      <c r="H31" s="138">
        <f>SUM(I31:K31)</f>
        <v>75000</v>
      </c>
      <c r="I31" s="138">
        <v>0</v>
      </c>
      <c r="J31" s="138">
        <v>0</v>
      </c>
      <c r="K31" s="138">
        <v>75000</v>
      </c>
      <c r="L31" s="138">
        <v>0</v>
      </c>
      <c r="M31" s="139">
        <f t="shared" si="1"/>
        <v>100</v>
      </c>
    </row>
    <row r="32" spans="1:13" ht="63" outlineLevel="1">
      <c r="A32" s="131" t="s">
        <v>684</v>
      </c>
      <c r="B32" s="132" t="s">
        <v>580</v>
      </c>
      <c r="C32" s="133">
        <f>SUM(C36+C33)</f>
        <v>75225215.549999997</v>
      </c>
      <c r="D32" s="133">
        <f t="shared" ref="D32:L32" si="11">SUM(D36+D33)</f>
        <v>0</v>
      </c>
      <c r="E32" s="133">
        <f t="shared" si="11"/>
        <v>49358306.859999999</v>
      </c>
      <c r="F32" s="133">
        <f t="shared" si="11"/>
        <v>25866908.690000001</v>
      </c>
      <c r="G32" s="133">
        <f t="shared" si="11"/>
        <v>0</v>
      </c>
      <c r="H32" s="133">
        <f t="shared" si="11"/>
        <v>69331523.820000008</v>
      </c>
      <c r="I32" s="133">
        <f t="shared" si="11"/>
        <v>0</v>
      </c>
      <c r="J32" s="133">
        <f t="shared" si="11"/>
        <v>46184112.149999999</v>
      </c>
      <c r="K32" s="133">
        <f t="shared" si="11"/>
        <v>23147411.669999998</v>
      </c>
      <c r="L32" s="133">
        <f t="shared" si="11"/>
        <v>0</v>
      </c>
      <c r="M32" s="134">
        <f t="shared" si="1"/>
        <v>92.165271063819517</v>
      </c>
    </row>
    <row r="33" spans="1:13" ht="78.75" outlineLevel="1">
      <c r="A33" s="350" t="s">
        <v>922</v>
      </c>
      <c r="B33" s="351" t="s">
        <v>581</v>
      </c>
      <c r="C33" s="133">
        <f>SUM(C34)</f>
        <v>18947.37</v>
      </c>
      <c r="D33" s="133">
        <f t="shared" ref="D33:L34" si="12">SUM(D34)</f>
        <v>0</v>
      </c>
      <c r="E33" s="133">
        <f t="shared" si="12"/>
        <v>17999.36</v>
      </c>
      <c r="F33" s="133">
        <f t="shared" si="12"/>
        <v>948.01</v>
      </c>
      <c r="G33" s="133">
        <f t="shared" si="12"/>
        <v>0</v>
      </c>
      <c r="H33" s="133">
        <f t="shared" si="12"/>
        <v>18947.37</v>
      </c>
      <c r="I33" s="133">
        <f t="shared" si="12"/>
        <v>0</v>
      </c>
      <c r="J33" s="133">
        <f t="shared" si="12"/>
        <v>17999.36</v>
      </c>
      <c r="K33" s="133">
        <f t="shared" si="12"/>
        <v>948.01</v>
      </c>
      <c r="L33" s="133">
        <f t="shared" si="12"/>
        <v>0</v>
      </c>
      <c r="M33" s="134">
        <f t="shared" si="1"/>
        <v>100</v>
      </c>
    </row>
    <row r="34" spans="1:13" ht="47.25" outlineLevel="1">
      <c r="A34" s="350" t="s">
        <v>923</v>
      </c>
      <c r="B34" s="351" t="s">
        <v>582</v>
      </c>
      <c r="C34" s="133">
        <f>SUM(C35)</f>
        <v>18947.37</v>
      </c>
      <c r="D34" s="133">
        <f t="shared" si="12"/>
        <v>0</v>
      </c>
      <c r="E34" s="133">
        <f t="shared" si="12"/>
        <v>17999.36</v>
      </c>
      <c r="F34" s="133">
        <f t="shared" si="12"/>
        <v>948.01</v>
      </c>
      <c r="G34" s="133">
        <f t="shared" si="12"/>
        <v>0</v>
      </c>
      <c r="H34" s="133">
        <f t="shared" si="12"/>
        <v>18947.37</v>
      </c>
      <c r="I34" s="133">
        <f t="shared" si="12"/>
        <v>0</v>
      </c>
      <c r="J34" s="133">
        <f t="shared" si="12"/>
        <v>17999.36</v>
      </c>
      <c r="K34" s="133">
        <f t="shared" si="12"/>
        <v>948.01</v>
      </c>
      <c r="L34" s="133">
        <f t="shared" si="12"/>
        <v>0</v>
      </c>
      <c r="M34" s="134">
        <f t="shared" si="1"/>
        <v>100</v>
      </c>
    </row>
    <row r="35" spans="1:13" ht="31.5" outlineLevel="1">
      <c r="A35" s="350" t="s">
        <v>924</v>
      </c>
      <c r="B35" s="351" t="s">
        <v>882</v>
      </c>
      <c r="C35" s="137">
        <f>SUM(D35:F35)</f>
        <v>18947.37</v>
      </c>
      <c r="D35" s="133"/>
      <c r="E35" s="137">
        <v>17999.36</v>
      </c>
      <c r="F35" s="137">
        <v>948.01</v>
      </c>
      <c r="G35" s="133"/>
      <c r="H35" s="138">
        <f>SUM(I35:K35)</f>
        <v>18947.37</v>
      </c>
      <c r="I35" s="137"/>
      <c r="J35" s="137">
        <v>17999.36</v>
      </c>
      <c r="K35" s="137">
        <v>948.01</v>
      </c>
      <c r="L35" s="137"/>
      <c r="M35" s="139">
        <f t="shared" si="1"/>
        <v>100</v>
      </c>
    </row>
    <row r="36" spans="1:13" outlineLevel="2">
      <c r="A36" s="131" t="s">
        <v>685</v>
      </c>
      <c r="B36" s="132" t="s">
        <v>583</v>
      </c>
      <c r="C36" s="133">
        <f t="shared" ref="C36:L36" si="13">SUM(C37+C43+C50+C52)</f>
        <v>75206268.179999992</v>
      </c>
      <c r="D36" s="133">
        <f t="shared" si="13"/>
        <v>0</v>
      </c>
      <c r="E36" s="133">
        <f t="shared" si="13"/>
        <v>49340307.5</v>
      </c>
      <c r="F36" s="133">
        <f t="shared" si="13"/>
        <v>25865960.68</v>
      </c>
      <c r="G36" s="133">
        <f t="shared" si="13"/>
        <v>0</v>
      </c>
      <c r="H36" s="133">
        <f t="shared" si="13"/>
        <v>69312576.450000003</v>
      </c>
      <c r="I36" s="133">
        <f t="shared" si="13"/>
        <v>0</v>
      </c>
      <c r="J36" s="133">
        <f t="shared" si="13"/>
        <v>46166112.789999999</v>
      </c>
      <c r="K36" s="133">
        <f t="shared" si="13"/>
        <v>23146463.659999996</v>
      </c>
      <c r="L36" s="133">
        <f t="shared" si="13"/>
        <v>0</v>
      </c>
      <c r="M36" s="134">
        <f t="shared" si="1"/>
        <v>92.163297192337851</v>
      </c>
    </row>
    <row r="37" spans="1:13" ht="63" outlineLevel="4">
      <c r="A37" s="131" t="s">
        <v>686</v>
      </c>
      <c r="B37" s="132" t="s">
        <v>584</v>
      </c>
      <c r="C37" s="133">
        <f t="shared" ref="C37:L37" si="14">SUM(C38:C42)</f>
        <v>53077970.329999991</v>
      </c>
      <c r="D37" s="133">
        <f t="shared" si="14"/>
        <v>0</v>
      </c>
      <c r="E37" s="133">
        <f t="shared" si="14"/>
        <v>39640307.5</v>
      </c>
      <c r="F37" s="133">
        <f t="shared" si="14"/>
        <v>13437662.83</v>
      </c>
      <c r="G37" s="133">
        <f t="shared" si="14"/>
        <v>0</v>
      </c>
      <c r="H37" s="133">
        <f t="shared" si="14"/>
        <v>49799302.829999998</v>
      </c>
      <c r="I37" s="133">
        <f t="shared" si="14"/>
        <v>0</v>
      </c>
      <c r="J37" s="133">
        <f t="shared" si="14"/>
        <v>36470110.310000002</v>
      </c>
      <c r="K37" s="133">
        <f t="shared" si="14"/>
        <v>13329192.52</v>
      </c>
      <c r="L37" s="133">
        <f t="shared" si="14"/>
        <v>0</v>
      </c>
      <c r="M37" s="134">
        <f t="shared" si="1"/>
        <v>93.822922241344884</v>
      </c>
    </row>
    <row r="38" spans="1:13" ht="47.25" outlineLevel="6">
      <c r="A38" s="135" t="s">
        <v>687</v>
      </c>
      <c r="B38" s="141" t="s">
        <v>871</v>
      </c>
      <c r="C38" s="137">
        <f>SUM(D38:F38)</f>
        <v>378000</v>
      </c>
      <c r="D38" s="137"/>
      <c r="E38" s="137"/>
      <c r="F38" s="137">
        <v>378000</v>
      </c>
      <c r="G38" s="137"/>
      <c r="H38" s="138">
        <f>SUM(I38:K38)</f>
        <v>327852</v>
      </c>
      <c r="I38" s="138"/>
      <c r="J38" s="138"/>
      <c r="K38" s="138">
        <v>327852</v>
      </c>
      <c r="L38" s="138"/>
      <c r="M38" s="139">
        <f t="shared" si="1"/>
        <v>86.733333333333334</v>
      </c>
    </row>
    <row r="39" spans="1:13" ht="47.25" outlineLevel="6">
      <c r="A39" s="352" t="s">
        <v>688</v>
      </c>
      <c r="B39" s="141" t="s">
        <v>870</v>
      </c>
      <c r="C39" s="137">
        <f>SUM(D39:F39)</f>
        <v>8170642.0800000001</v>
      </c>
      <c r="D39" s="137"/>
      <c r="E39" s="137"/>
      <c r="F39" s="137">
        <v>8170642.0800000001</v>
      </c>
      <c r="G39" s="137"/>
      <c r="H39" s="138">
        <f>SUM(I39:K39)</f>
        <v>8170642.0800000001</v>
      </c>
      <c r="I39" s="138"/>
      <c r="J39" s="138"/>
      <c r="K39" s="138">
        <v>8170642.0800000001</v>
      </c>
      <c r="L39" s="138"/>
      <c r="M39" s="139">
        <f t="shared" si="1"/>
        <v>100</v>
      </c>
    </row>
    <row r="40" spans="1:13" ht="63" outlineLevel="6">
      <c r="A40" s="353" t="s">
        <v>925</v>
      </c>
      <c r="B40" s="354" t="s">
        <v>873</v>
      </c>
      <c r="C40" s="137">
        <f>SUM(D40:F40)</f>
        <v>56000</v>
      </c>
      <c r="D40" s="137"/>
      <c r="E40" s="137"/>
      <c r="F40" s="137">
        <v>56000</v>
      </c>
      <c r="G40" s="137"/>
      <c r="H40" s="138">
        <f>SUM(I40:K40)</f>
        <v>56000</v>
      </c>
      <c r="I40" s="138"/>
      <c r="J40" s="138"/>
      <c r="K40" s="138">
        <v>56000</v>
      </c>
      <c r="L40" s="138"/>
      <c r="M40" s="139">
        <f t="shared" si="1"/>
        <v>100</v>
      </c>
    </row>
    <row r="41" spans="1:13" ht="78.75" outlineLevel="6">
      <c r="A41" s="355" t="s">
        <v>926</v>
      </c>
      <c r="B41" s="351" t="s">
        <v>875</v>
      </c>
      <c r="C41" s="137">
        <f>SUM(D41:F41)</f>
        <v>35313807.099999994</v>
      </c>
      <c r="D41" s="137"/>
      <c r="E41" s="137">
        <v>33632592.439999998</v>
      </c>
      <c r="F41" s="137">
        <v>1681214.66</v>
      </c>
      <c r="G41" s="137"/>
      <c r="H41" s="138">
        <f>SUM(I41:K41)</f>
        <v>32085287.600000001</v>
      </c>
      <c r="I41" s="138"/>
      <c r="J41" s="356">
        <v>30462395.25</v>
      </c>
      <c r="K41" s="138">
        <v>1622892.35</v>
      </c>
      <c r="L41" s="138"/>
      <c r="M41" s="139">
        <f t="shared" si="1"/>
        <v>90.857628318414882</v>
      </c>
    </row>
    <row r="42" spans="1:13" ht="141.75" outlineLevel="6">
      <c r="A42" s="148" t="s">
        <v>689</v>
      </c>
      <c r="B42" s="141" t="s">
        <v>877</v>
      </c>
      <c r="C42" s="137">
        <f>SUM(D42:F42)</f>
        <v>9159521.1499999985</v>
      </c>
      <c r="D42" s="137">
        <v>0</v>
      </c>
      <c r="E42" s="137">
        <v>6007715.0599999996</v>
      </c>
      <c r="F42" s="137">
        <v>3151806.09</v>
      </c>
      <c r="G42" s="137"/>
      <c r="H42" s="138">
        <f>SUM(I42:K42)</f>
        <v>9159521.1499999985</v>
      </c>
      <c r="I42" s="138"/>
      <c r="J42" s="149">
        <v>6007715.0599999996</v>
      </c>
      <c r="K42" s="138">
        <v>3151806.09</v>
      </c>
      <c r="L42" s="138"/>
      <c r="M42" s="139">
        <f t="shared" si="1"/>
        <v>100</v>
      </c>
    </row>
    <row r="43" spans="1:13" ht="63" outlineLevel="2">
      <c r="A43" s="131" t="s">
        <v>690</v>
      </c>
      <c r="B43" s="132" t="s">
        <v>585</v>
      </c>
      <c r="C43" s="133">
        <f t="shared" ref="C43:L43" si="15">SUM(C44:C49)</f>
        <v>9823036.6699999999</v>
      </c>
      <c r="D43" s="133">
        <f t="shared" si="15"/>
        <v>0</v>
      </c>
      <c r="E43" s="133">
        <f t="shared" si="15"/>
        <v>200000</v>
      </c>
      <c r="F43" s="133">
        <f t="shared" si="15"/>
        <v>9623036.6699999999</v>
      </c>
      <c r="G43" s="133">
        <f t="shared" si="15"/>
        <v>0</v>
      </c>
      <c r="H43" s="133">
        <f t="shared" si="15"/>
        <v>8653496.6500000004</v>
      </c>
      <c r="I43" s="133">
        <f t="shared" si="15"/>
        <v>0</v>
      </c>
      <c r="J43" s="133">
        <f t="shared" si="15"/>
        <v>196002.48</v>
      </c>
      <c r="K43" s="133">
        <f t="shared" si="15"/>
        <v>8457494.1699999999</v>
      </c>
      <c r="L43" s="133">
        <f t="shared" si="15"/>
        <v>0</v>
      </c>
      <c r="M43" s="134">
        <f t="shared" si="1"/>
        <v>88.093905588565818</v>
      </c>
    </row>
    <row r="44" spans="1:13" s="140" customFormat="1" ht="31.5" outlineLevel="4">
      <c r="A44" s="135" t="s">
        <v>459</v>
      </c>
      <c r="B44" s="141" t="s">
        <v>460</v>
      </c>
      <c r="C44" s="137">
        <f t="shared" ref="C44:C49" si="16">SUM(D44:F44)</f>
        <v>4516704.88</v>
      </c>
      <c r="D44" s="137"/>
      <c r="E44" s="137"/>
      <c r="F44" s="137">
        <v>4516704.88</v>
      </c>
      <c r="G44" s="137"/>
      <c r="H44" s="137">
        <f t="shared" ref="H44:H49" si="17">SUM(I44:K44)</f>
        <v>3509820.68</v>
      </c>
      <c r="I44" s="137"/>
      <c r="J44" s="137"/>
      <c r="K44" s="137">
        <v>3509820.68</v>
      </c>
      <c r="L44" s="137"/>
      <c r="M44" s="139">
        <f t="shared" si="1"/>
        <v>77.707549491256557</v>
      </c>
    </row>
    <row r="45" spans="1:13" s="140" customFormat="1" ht="47.25" outlineLevel="6">
      <c r="A45" s="135" t="s">
        <v>691</v>
      </c>
      <c r="B45" s="141" t="s">
        <v>416</v>
      </c>
      <c r="C45" s="137">
        <f t="shared" si="16"/>
        <v>20000</v>
      </c>
      <c r="D45" s="137"/>
      <c r="E45" s="137"/>
      <c r="F45" s="137">
        <v>20000</v>
      </c>
      <c r="G45" s="137"/>
      <c r="H45" s="137">
        <f t="shared" si="17"/>
        <v>20000</v>
      </c>
      <c r="I45" s="138"/>
      <c r="J45" s="138"/>
      <c r="K45" s="138">
        <v>20000</v>
      </c>
      <c r="L45" s="138"/>
      <c r="M45" s="139">
        <f t="shared" si="1"/>
        <v>100</v>
      </c>
    </row>
    <row r="46" spans="1:13" s="140" customFormat="1" ht="63" outlineLevel="2">
      <c r="A46" s="135" t="s">
        <v>692</v>
      </c>
      <c r="B46" s="141" t="s">
        <v>462</v>
      </c>
      <c r="C46" s="137">
        <f t="shared" si="16"/>
        <v>908942.81</v>
      </c>
      <c r="D46" s="137"/>
      <c r="E46" s="137"/>
      <c r="F46" s="137">
        <v>908942.81</v>
      </c>
      <c r="G46" s="137"/>
      <c r="H46" s="137">
        <f t="shared" si="17"/>
        <v>904548.11</v>
      </c>
      <c r="I46" s="137"/>
      <c r="J46" s="137"/>
      <c r="K46" s="137">
        <v>904548.11</v>
      </c>
      <c r="L46" s="137"/>
      <c r="M46" s="150">
        <f t="shared" si="1"/>
        <v>99.516504234188275</v>
      </c>
    </row>
    <row r="47" spans="1:13" s="140" customFormat="1" ht="31.5" outlineLevel="4">
      <c r="A47" s="135" t="s">
        <v>463</v>
      </c>
      <c r="B47" s="141" t="s">
        <v>464</v>
      </c>
      <c r="C47" s="137">
        <f t="shared" si="16"/>
        <v>4166862.66</v>
      </c>
      <c r="D47" s="137"/>
      <c r="E47" s="137"/>
      <c r="F47" s="137">
        <v>4166862.66</v>
      </c>
      <c r="G47" s="137"/>
      <c r="H47" s="137">
        <f t="shared" si="17"/>
        <v>4012809.46</v>
      </c>
      <c r="I47" s="137"/>
      <c r="J47" s="137"/>
      <c r="K47" s="137">
        <v>4012809.46</v>
      </c>
      <c r="L47" s="137"/>
      <c r="M47" s="150">
        <f t="shared" si="1"/>
        <v>96.302897105804774</v>
      </c>
    </row>
    <row r="48" spans="1:13" s="140" customFormat="1" ht="94.5" outlineLevel="6">
      <c r="A48" s="135" t="s">
        <v>693</v>
      </c>
      <c r="B48" s="141" t="s">
        <v>468</v>
      </c>
      <c r="C48" s="137">
        <f t="shared" si="16"/>
        <v>0</v>
      </c>
      <c r="D48" s="137"/>
      <c r="E48" s="137"/>
      <c r="F48" s="137"/>
      <c r="G48" s="137"/>
      <c r="H48" s="137">
        <f t="shared" si="17"/>
        <v>0</v>
      </c>
      <c r="I48" s="138"/>
      <c r="J48" s="138"/>
      <c r="K48" s="138"/>
      <c r="L48" s="138"/>
      <c r="M48" s="139" t="e">
        <f t="shared" si="1"/>
        <v>#DIV/0!</v>
      </c>
    </row>
    <row r="49" spans="1:255" s="140" customFormat="1" outlineLevel="6">
      <c r="A49" s="151" t="s">
        <v>531</v>
      </c>
      <c r="B49" s="152" t="s">
        <v>530</v>
      </c>
      <c r="C49" s="137">
        <f t="shared" si="16"/>
        <v>210526.32</v>
      </c>
      <c r="D49" s="137"/>
      <c r="E49" s="137">
        <v>200000</v>
      </c>
      <c r="F49" s="137">
        <v>10526.32</v>
      </c>
      <c r="G49" s="137"/>
      <c r="H49" s="137">
        <f t="shared" si="17"/>
        <v>206318.40000000002</v>
      </c>
      <c r="I49" s="137"/>
      <c r="J49" s="137">
        <v>196002.48</v>
      </c>
      <c r="K49" s="137">
        <v>10315.92</v>
      </c>
      <c r="L49" s="137"/>
      <c r="M49" s="139">
        <f t="shared" si="1"/>
        <v>98.001238039975249</v>
      </c>
    </row>
    <row r="50" spans="1:255" ht="47.25" outlineLevel="4">
      <c r="A50" s="131" t="s">
        <v>694</v>
      </c>
      <c r="B50" s="132" t="s">
        <v>586</v>
      </c>
      <c r="C50" s="133">
        <f t="shared" ref="C50:L50" si="18">SUM(C51:C51)</f>
        <v>500000</v>
      </c>
      <c r="D50" s="133">
        <f t="shared" si="18"/>
        <v>0</v>
      </c>
      <c r="E50" s="133">
        <f t="shared" si="18"/>
        <v>0</v>
      </c>
      <c r="F50" s="133">
        <f t="shared" si="18"/>
        <v>500000</v>
      </c>
      <c r="G50" s="133">
        <f t="shared" si="18"/>
        <v>0</v>
      </c>
      <c r="H50" s="133">
        <f t="shared" si="18"/>
        <v>499875.31</v>
      </c>
      <c r="I50" s="133">
        <f t="shared" si="18"/>
        <v>0</v>
      </c>
      <c r="J50" s="133">
        <f t="shared" si="18"/>
        <v>0</v>
      </c>
      <c r="K50" s="133">
        <f t="shared" si="18"/>
        <v>499875.31</v>
      </c>
      <c r="L50" s="133">
        <f t="shared" si="18"/>
        <v>0</v>
      </c>
      <c r="M50" s="134">
        <f t="shared" si="1"/>
        <v>99.975062000000008</v>
      </c>
    </row>
    <row r="51" spans="1:255" s="140" customFormat="1" ht="31.5" outlineLevel="6">
      <c r="A51" s="135" t="s">
        <v>695</v>
      </c>
      <c r="B51" s="136" t="s">
        <v>470</v>
      </c>
      <c r="C51" s="137">
        <f>SUM(D51:F51)</f>
        <v>500000</v>
      </c>
      <c r="D51" s="137"/>
      <c r="E51" s="137"/>
      <c r="F51" s="137">
        <v>500000</v>
      </c>
      <c r="G51" s="137"/>
      <c r="H51" s="138">
        <f>SUM(I51:K51)</f>
        <v>499875.31</v>
      </c>
      <c r="I51" s="138"/>
      <c r="J51" s="138"/>
      <c r="K51" s="138">
        <v>499875.31</v>
      </c>
      <c r="L51" s="138"/>
      <c r="M51" s="139">
        <f t="shared" si="1"/>
        <v>99.975062000000008</v>
      </c>
    </row>
    <row r="52" spans="1:255" s="147" customFormat="1" ht="47.25" outlineLevel="6">
      <c r="A52" s="131" t="s">
        <v>696</v>
      </c>
      <c r="B52" s="153" t="s">
        <v>587</v>
      </c>
      <c r="C52" s="133">
        <f>SUM(D52:F52)</f>
        <v>11805261.18</v>
      </c>
      <c r="D52" s="133">
        <f>SUM(D53:D56)</f>
        <v>0</v>
      </c>
      <c r="E52" s="133">
        <f>SUM(E53:E56)</f>
        <v>9500000</v>
      </c>
      <c r="F52" s="133">
        <f>SUM(F53:F56)</f>
        <v>2305261.1800000002</v>
      </c>
      <c r="G52" s="133">
        <f>SUM(G53:G56)</f>
        <v>0</v>
      </c>
      <c r="H52" s="133">
        <f>SUM(I52:L52)</f>
        <v>10359901.66</v>
      </c>
      <c r="I52" s="133">
        <f>SUM(I53:I56)</f>
        <v>0</v>
      </c>
      <c r="J52" s="133">
        <f>SUM(J53:J56)</f>
        <v>9500000</v>
      </c>
      <c r="K52" s="133">
        <f>SUM(K53:K56)</f>
        <v>859901.66</v>
      </c>
      <c r="L52" s="133">
        <f>SUM(L53:L56)</f>
        <v>0</v>
      </c>
      <c r="M52" s="134">
        <f t="shared" si="1"/>
        <v>87.756649361992345</v>
      </c>
    </row>
    <row r="53" spans="1:255" s="140" customFormat="1" ht="63" outlineLevel="6">
      <c r="A53" s="135" t="s">
        <v>927</v>
      </c>
      <c r="B53" s="136" t="s">
        <v>863</v>
      </c>
      <c r="C53" s="137">
        <f>SUM(D53:G53)</f>
        <v>20000</v>
      </c>
      <c r="D53" s="137"/>
      <c r="E53" s="137"/>
      <c r="F53" s="137">
        <v>20000</v>
      </c>
      <c r="G53" s="137"/>
      <c r="H53" s="138">
        <f>SUM(I53:K53)</f>
        <v>20000</v>
      </c>
      <c r="I53" s="137"/>
      <c r="J53" s="137"/>
      <c r="K53" s="137">
        <v>20000</v>
      </c>
      <c r="L53" s="137"/>
      <c r="M53" s="139">
        <f t="shared" si="1"/>
        <v>100</v>
      </c>
    </row>
    <row r="54" spans="1:255" s="140" customFormat="1" ht="31.5" outlineLevel="6">
      <c r="A54" s="135" t="s">
        <v>928</v>
      </c>
      <c r="B54" s="136" t="s">
        <v>865</v>
      </c>
      <c r="C54" s="137">
        <f>SUM(D54:G54)</f>
        <v>839901.66</v>
      </c>
      <c r="D54" s="137"/>
      <c r="E54" s="137"/>
      <c r="F54" s="137">
        <v>839901.66</v>
      </c>
      <c r="G54" s="137"/>
      <c r="H54" s="138">
        <f>SUM(I54:K54)</f>
        <v>839901.66</v>
      </c>
      <c r="I54" s="137"/>
      <c r="J54" s="137"/>
      <c r="K54" s="137">
        <v>839901.66</v>
      </c>
      <c r="L54" s="137"/>
      <c r="M54" s="139">
        <f t="shared" si="1"/>
        <v>100</v>
      </c>
    </row>
    <row r="55" spans="1:255" s="140" customFormat="1" ht="31.5" outlineLevel="6">
      <c r="A55" s="135" t="s">
        <v>929</v>
      </c>
      <c r="B55" s="136" t="s">
        <v>867</v>
      </c>
      <c r="C55" s="137">
        <f>SUM(D55:G55)</f>
        <v>9500000</v>
      </c>
      <c r="D55" s="137"/>
      <c r="E55" s="137">
        <v>9500000</v>
      </c>
      <c r="F55" s="137"/>
      <c r="G55" s="137"/>
      <c r="H55" s="138">
        <f>SUM(I55:K55)</f>
        <v>9500000</v>
      </c>
      <c r="I55" s="137"/>
      <c r="J55" s="137">
        <v>9500000</v>
      </c>
      <c r="K55" s="137"/>
      <c r="L55" s="137"/>
      <c r="M55" s="139">
        <f t="shared" si="1"/>
        <v>100</v>
      </c>
    </row>
    <row r="56" spans="1:255" s="140" customFormat="1" ht="63" outlineLevel="6">
      <c r="A56" s="135" t="s">
        <v>697</v>
      </c>
      <c r="B56" s="136" t="s">
        <v>421</v>
      </c>
      <c r="C56" s="137">
        <f>SUM(D56:G56)</f>
        <v>1445359.52</v>
      </c>
      <c r="D56" s="137"/>
      <c r="E56" s="137"/>
      <c r="F56" s="137">
        <v>1445359.52</v>
      </c>
      <c r="G56" s="137"/>
      <c r="H56" s="138">
        <f>SUM(I56:K56)</f>
        <v>0</v>
      </c>
      <c r="I56" s="138"/>
      <c r="J56" s="138"/>
      <c r="K56" s="138"/>
      <c r="L56" s="138"/>
      <c r="M56" s="139">
        <f t="shared" si="1"/>
        <v>0</v>
      </c>
    </row>
    <row r="57" spans="1:255" ht="126" outlineLevel="1">
      <c r="A57" s="131" t="s">
        <v>698</v>
      </c>
      <c r="B57" s="132" t="s">
        <v>589</v>
      </c>
      <c r="C57" s="133">
        <f>SUM(C58,C61)</f>
        <v>27673282.98</v>
      </c>
      <c r="D57" s="133">
        <f t="shared" ref="D57:L57" si="19">SUM(D58,D61)</f>
        <v>0</v>
      </c>
      <c r="E57" s="133">
        <f t="shared" si="19"/>
        <v>25195064</v>
      </c>
      <c r="F57" s="133">
        <f t="shared" si="19"/>
        <v>2478218.98</v>
      </c>
      <c r="G57" s="133">
        <f t="shared" si="19"/>
        <v>0</v>
      </c>
      <c r="H57" s="133">
        <f t="shared" si="19"/>
        <v>25325798.59</v>
      </c>
      <c r="I57" s="133">
        <f t="shared" si="19"/>
        <v>0</v>
      </c>
      <c r="J57" s="133">
        <f t="shared" si="19"/>
        <v>22991424.43</v>
      </c>
      <c r="K57" s="133">
        <f t="shared" si="19"/>
        <v>2334374.16</v>
      </c>
      <c r="L57" s="133">
        <f t="shared" si="19"/>
        <v>0</v>
      </c>
      <c r="M57" s="134">
        <f t="shared" si="1"/>
        <v>91.517145285232075</v>
      </c>
    </row>
    <row r="58" spans="1:255" s="161" customFormat="1" ht="94.5" outlineLevel="1">
      <c r="A58" s="357" t="s">
        <v>922</v>
      </c>
      <c r="B58" s="358" t="s">
        <v>930</v>
      </c>
      <c r="C58" s="133">
        <f>SUM(D58:G58)</f>
        <v>26521120</v>
      </c>
      <c r="D58" s="133">
        <f>SUM(D59)</f>
        <v>0</v>
      </c>
      <c r="E58" s="133">
        <f t="shared" ref="E58:G59" si="20">SUM(E59)</f>
        <v>25195064</v>
      </c>
      <c r="F58" s="133">
        <f t="shared" si="20"/>
        <v>1326056</v>
      </c>
      <c r="G58" s="133">
        <f t="shared" si="20"/>
        <v>0</v>
      </c>
      <c r="H58" s="133">
        <f>SUM(I58:L58)</f>
        <v>24201499.399999999</v>
      </c>
      <c r="I58" s="133">
        <f>SUM(I59)</f>
        <v>0</v>
      </c>
      <c r="J58" s="133">
        <f t="shared" ref="J58:L59" si="21">SUM(J59)</f>
        <v>22991424.43</v>
      </c>
      <c r="K58" s="133">
        <f t="shared" si="21"/>
        <v>1210074.97</v>
      </c>
      <c r="L58" s="133">
        <f t="shared" si="21"/>
        <v>0</v>
      </c>
      <c r="M58" s="134">
        <f t="shared" si="1"/>
        <v>91.253685364720639</v>
      </c>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7"/>
      <c r="BR58" s="147"/>
      <c r="BS58" s="147"/>
      <c r="BT58" s="147"/>
      <c r="BU58" s="147"/>
      <c r="BV58" s="147"/>
      <c r="BW58" s="147"/>
      <c r="BX58" s="147"/>
      <c r="BY58" s="147"/>
      <c r="BZ58" s="147"/>
      <c r="CA58" s="147"/>
      <c r="CB58" s="147"/>
      <c r="CC58" s="147"/>
      <c r="CD58" s="147"/>
      <c r="CE58" s="147"/>
      <c r="CF58" s="147"/>
      <c r="CG58" s="147"/>
      <c r="CH58" s="147"/>
      <c r="CI58" s="147"/>
      <c r="CJ58" s="147"/>
      <c r="CK58" s="147"/>
      <c r="CL58" s="147"/>
      <c r="CM58" s="147"/>
      <c r="CN58" s="147"/>
      <c r="CO58" s="147"/>
      <c r="CP58" s="147"/>
      <c r="CQ58" s="147"/>
      <c r="CR58" s="147"/>
      <c r="CS58" s="147"/>
      <c r="CT58" s="147"/>
      <c r="CU58" s="147"/>
      <c r="CV58" s="147"/>
      <c r="CW58" s="147"/>
      <c r="CX58" s="147"/>
      <c r="CY58" s="147"/>
      <c r="CZ58" s="147"/>
      <c r="DA58" s="147"/>
      <c r="DB58" s="147"/>
      <c r="DC58" s="147"/>
      <c r="DD58" s="147"/>
      <c r="DE58" s="147"/>
      <c r="DF58" s="147"/>
      <c r="DG58" s="147"/>
      <c r="DH58" s="147"/>
      <c r="DI58" s="147"/>
      <c r="DJ58" s="147"/>
      <c r="DK58" s="147"/>
      <c r="DL58" s="147"/>
      <c r="DM58" s="147"/>
      <c r="DN58" s="147"/>
      <c r="DO58" s="147"/>
      <c r="DP58" s="147"/>
      <c r="DQ58" s="147"/>
      <c r="DR58" s="147"/>
      <c r="DS58" s="147"/>
      <c r="DT58" s="147"/>
      <c r="DU58" s="147"/>
      <c r="DV58" s="147"/>
      <c r="DW58" s="147"/>
      <c r="DX58" s="147"/>
      <c r="DY58" s="147"/>
      <c r="DZ58" s="147"/>
      <c r="EA58" s="147"/>
      <c r="EB58" s="147"/>
      <c r="EC58" s="147"/>
      <c r="ED58" s="147"/>
      <c r="EE58" s="147"/>
      <c r="EF58" s="147"/>
      <c r="EG58" s="147"/>
      <c r="EH58" s="147"/>
      <c r="EI58" s="147"/>
      <c r="EJ58" s="147"/>
      <c r="EK58" s="147"/>
      <c r="EL58" s="147"/>
      <c r="EM58" s="147"/>
      <c r="EN58" s="147"/>
      <c r="EO58" s="147"/>
      <c r="EP58" s="147"/>
      <c r="EQ58" s="147"/>
      <c r="ER58" s="147"/>
      <c r="ES58" s="147"/>
      <c r="ET58" s="147"/>
      <c r="EU58" s="147"/>
      <c r="EV58" s="147"/>
      <c r="EW58" s="147"/>
      <c r="EX58" s="147"/>
      <c r="EY58" s="147"/>
      <c r="EZ58" s="147"/>
      <c r="FA58" s="147"/>
      <c r="FB58" s="147"/>
      <c r="FC58" s="147"/>
      <c r="FD58" s="147"/>
      <c r="FE58" s="147"/>
      <c r="FF58" s="147"/>
      <c r="FG58" s="147"/>
      <c r="FH58" s="147"/>
      <c r="FI58" s="147"/>
      <c r="FJ58" s="147"/>
      <c r="FK58" s="147"/>
      <c r="FL58" s="147"/>
      <c r="FM58" s="147"/>
      <c r="FN58" s="147"/>
      <c r="FO58" s="147"/>
      <c r="FP58" s="147"/>
      <c r="FQ58" s="147"/>
      <c r="FR58" s="147"/>
      <c r="FS58" s="147"/>
      <c r="FT58" s="147"/>
      <c r="FU58" s="147"/>
      <c r="FV58" s="147"/>
      <c r="FW58" s="147"/>
      <c r="FX58" s="147"/>
      <c r="FY58" s="147"/>
      <c r="FZ58" s="147"/>
      <c r="GA58" s="147"/>
      <c r="GB58" s="147"/>
      <c r="GC58" s="147"/>
      <c r="GD58" s="147"/>
      <c r="GE58" s="147"/>
      <c r="GF58" s="147"/>
      <c r="GG58" s="147"/>
      <c r="GH58" s="147"/>
      <c r="GI58" s="147"/>
      <c r="GJ58" s="147"/>
      <c r="GK58" s="147"/>
      <c r="GL58" s="147"/>
      <c r="GM58" s="147"/>
      <c r="GN58" s="147"/>
      <c r="GO58" s="147"/>
      <c r="GP58" s="147"/>
      <c r="GQ58" s="147"/>
      <c r="GR58" s="147"/>
      <c r="GS58" s="147"/>
      <c r="GT58" s="147"/>
      <c r="GU58" s="147"/>
      <c r="GV58" s="147"/>
      <c r="GW58" s="147"/>
      <c r="GX58" s="147"/>
      <c r="GY58" s="147"/>
      <c r="GZ58" s="147"/>
      <c r="HA58" s="147"/>
      <c r="HB58" s="147"/>
      <c r="HC58" s="147"/>
      <c r="HD58" s="147"/>
      <c r="HE58" s="147"/>
      <c r="HF58" s="147"/>
      <c r="HG58" s="147"/>
      <c r="HH58" s="147"/>
      <c r="HI58" s="147"/>
      <c r="HJ58" s="147"/>
      <c r="HK58" s="147"/>
      <c r="HL58" s="147"/>
      <c r="HM58" s="147"/>
      <c r="HN58" s="147"/>
      <c r="HO58" s="147"/>
      <c r="HP58" s="147"/>
      <c r="HQ58" s="147"/>
      <c r="HR58" s="147"/>
      <c r="HS58" s="147"/>
      <c r="HT58" s="147"/>
      <c r="HU58" s="147"/>
      <c r="HV58" s="147"/>
      <c r="HW58" s="147"/>
      <c r="HX58" s="147"/>
      <c r="HY58" s="147"/>
      <c r="HZ58" s="147"/>
      <c r="IA58" s="147"/>
      <c r="IB58" s="147"/>
      <c r="IC58" s="147"/>
      <c r="ID58" s="147"/>
      <c r="IE58" s="147"/>
      <c r="IF58" s="147"/>
      <c r="IG58" s="147"/>
      <c r="IH58" s="147"/>
      <c r="II58" s="147"/>
      <c r="IJ58" s="147"/>
      <c r="IK58" s="147"/>
      <c r="IL58" s="147"/>
      <c r="IM58" s="147"/>
      <c r="IN58" s="147"/>
      <c r="IO58" s="147"/>
      <c r="IP58" s="147"/>
      <c r="IQ58" s="147"/>
      <c r="IR58" s="147"/>
      <c r="IS58" s="147"/>
      <c r="IT58" s="147"/>
      <c r="IU58" s="147"/>
    </row>
    <row r="59" spans="1:255" s="161" customFormat="1" ht="94.5" outlineLevel="1">
      <c r="A59" s="357" t="s">
        <v>931</v>
      </c>
      <c r="B59" s="358" t="s">
        <v>932</v>
      </c>
      <c r="C59" s="133">
        <f>SUM(D59:G59)</f>
        <v>26521120</v>
      </c>
      <c r="D59" s="133">
        <f>SUM(D60)</f>
        <v>0</v>
      </c>
      <c r="E59" s="133">
        <f t="shared" si="20"/>
        <v>25195064</v>
      </c>
      <c r="F59" s="133">
        <f t="shared" si="20"/>
        <v>1326056</v>
      </c>
      <c r="G59" s="133">
        <f t="shared" si="20"/>
        <v>0</v>
      </c>
      <c r="H59" s="133">
        <f>SUM(I59:L59)</f>
        <v>24201499.399999999</v>
      </c>
      <c r="I59" s="133">
        <f>SUM(I60)</f>
        <v>0</v>
      </c>
      <c r="J59" s="133">
        <f t="shared" si="21"/>
        <v>22991424.43</v>
      </c>
      <c r="K59" s="133">
        <f t="shared" si="21"/>
        <v>1210074.97</v>
      </c>
      <c r="L59" s="133">
        <f t="shared" si="21"/>
        <v>0</v>
      </c>
      <c r="M59" s="134">
        <f t="shared" si="1"/>
        <v>91.253685364720639</v>
      </c>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7"/>
      <c r="BR59" s="147"/>
      <c r="BS59" s="147"/>
      <c r="BT59" s="147"/>
      <c r="BU59" s="147"/>
      <c r="BV59" s="147"/>
      <c r="BW59" s="147"/>
      <c r="BX59" s="147"/>
      <c r="BY59" s="147"/>
      <c r="BZ59" s="147"/>
      <c r="CA59" s="147"/>
      <c r="CB59" s="147"/>
      <c r="CC59" s="147"/>
      <c r="CD59" s="147"/>
      <c r="CE59" s="147"/>
      <c r="CF59" s="147"/>
      <c r="CG59" s="147"/>
      <c r="CH59" s="147"/>
      <c r="CI59" s="147"/>
      <c r="CJ59" s="147"/>
      <c r="CK59" s="147"/>
      <c r="CL59" s="147"/>
      <c r="CM59" s="147"/>
      <c r="CN59" s="147"/>
      <c r="CO59" s="147"/>
      <c r="CP59" s="147"/>
      <c r="CQ59" s="147"/>
      <c r="CR59" s="147"/>
      <c r="CS59" s="147"/>
      <c r="CT59" s="147"/>
      <c r="CU59" s="147"/>
      <c r="CV59" s="147"/>
      <c r="CW59" s="147"/>
      <c r="CX59" s="147"/>
      <c r="CY59" s="147"/>
      <c r="CZ59" s="147"/>
      <c r="DA59" s="147"/>
      <c r="DB59" s="147"/>
      <c r="DC59" s="147"/>
      <c r="DD59" s="147"/>
      <c r="DE59" s="147"/>
      <c r="DF59" s="147"/>
      <c r="DG59" s="147"/>
      <c r="DH59" s="147"/>
      <c r="DI59" s="147"/>
      <c r="DJ59" s="147"/>
      <c r="DK59" s="147"/>
      <c r="DL59" s="147"/>
      <c r="DM59" s="147"/>
      <c r="DN59" s="147"/>
      <c r="DO59" s="147"/>
      <c r="DP59" s="147"/>
      <c r="DQ59" s="147"/>
      <c r="DR59" s="147"/>
      <c r="DS59" s="147"/>
      <c r="DT59" s="147"/>
      <c r="DU59" s="147"/>
      <c r="DV59" s="147"/>
      <c r="DW59" s="147"/>
      <c r="DX59" s="147"/>
      <c r="DY59" s="147"/>
      <c r="DZ59" s="147"/>
      <c r="EA59" s="147"/>
      <c r="EB59" s="147"/>
      <c r="EC59" s="147"/>
      <c r="ED59" s="147"/>
      <c r="EE59" s="147"/>
      <c r="EF59" s="147"/>
      <c r="EG59" s="147"/>
      <c r="EH59" s="147"/>
      <c r="EI59" s="147"/>
      <c r="EJ59" s="147"/>
      <c r="EK59" s="147"/>
      <c r="EL59" s="147"/>
      <c r="EM59" s="147"/>
      <c r="EN59" s="147"/>
      <c r="EO59" s="147"/>
      <c r="EP59" s="147"/>
      <c r="EQ59" s="147"/>
      <c r="ER59" s="147"/>
      <c r="ES59" s="147"/>
      <c r="ET59" s="147"/>
      <c r="EU59" s="147"/>
      <c r="EV59" s="147"/>
      <c r="EW59" s="147"/>
      <c r="EX59" s="147"/>
      <c r="EY59" s="147"/>
      <c r="EZ59" s="147"/>
      <c r="FA59" s="147"/>
      <c r="FB59" s="147"/>
      <c r="FC59" s="147"/>
      <c r="FD59" s="147"/>
      <c r="FE59" s="147"/>
      <c r="FF59" s="147"/>
      <c r="FG59" s="147"/>
      <c r="FH59" s="147"/>
      <c r="FI59" s="147"/>
      <c r="FJ59" s="147"/>
      <c r="FK59" s="147"/>
      <c r="FL59" s="147"/>
      <c r="FM59" s="147"/>
      <c r="FN59" s="147"/>
      <c r="FO59" s="147"/>
      <c r="FP59" s="147"/>
      <c r="FQ59" s="147"/>
      <c r="FR59" s="147"/>
      <c r="FS59" s="147"/>
      <c r="FT59" s="147"/>
      <c r="FU59" s="147"/>
      <c r="FV59" s="147"/>
      <c r="FW59" s="147"/>
      <c r="FX59" s="147"/>
      <c r="FY59" s="147"/>
      <c r="FZ59" s="147"/>
      <c r="GA59" s="147"/>
      <c r="GB59" s="147"/>
      <c r="GC59" s="147"/>
      <c r="GD59" s="147"/>
      <c r="GE59" s="147"/>
      <c r="GF59" s="147"/>
      <c r="GG59" s="147"/>
      <c r="GH59" s="147"/>
      <c r="GI59" s="147"/>
      <c r="GJ59" s="147"/>
      <c r="GK59" s="147"/>
      <c r="GL59" s="147"/>
      <c r="GM59" s="147"/>
      <c r="GN59" s="147"/>
      <c r="GO59" s="147"/>
      <c r="GP59" s="147"/>
      <c r="GQ59" s="147"/>
      <c r="GR59" s="147"/>
      <c r="GS59" s="147"/>
      <c r="GT59" s="147"/>
      <c r="GU59" s="147"/>
      <c r="GV59" s="147"/>
      <c r="GW59" s="147"/>
      <c r="GX59" s="147"/>
      <c r="GY59" s="147"/>
      <c r="GZ59" s="147"/>
      <c r="HA59" s="147"/>
      <c r="HB59" s="147"/>
      <c r="HC59" s="147"/>
      <c r="HD59" s="147"/>
      <c r="HE59" s="147"/>
      <c r="HF59" s="147"/>
      <c r="HG59" s="147"/>
      <c r="HH59" s="147"/>
      <c r="HI59" s="147"/>
      <c r="HJ59" s="147"/>
      <c r="HK59" s="147"/>
      <c r="HL59" s="147"/>
      <c r="HM59" s="147"/>
      <c r="HN59" s="147"/>
      <c r="HO59" s="147"/>
      <c r="HP59" s="147"/>
      <c r="HQ59" s="147"/>
      <c r="HR59" s="147"/>
      <c r="HS59" s="147"/>
      <c r="HT59" s="147"/>
      <c r="HU59" s="147"/>
      <c r="HV59" s="147"/>
      <c r="HW59" s="147"/>
      <c r="HX59" s="147"/>
      <c r="HY59" s="147"/>
      <c r="HZ59" s="147"/>
      <c r="IA59" s="147"/>
      <c r="IB59" s="147"/>
      <c r="IC59" s="147"/>
      <c r="ID59" s="147"/>
      <c r="IE59" s="147"/>
      <c r="IF59" s="147"/>
      <c r="IG59" s="147"/>
      <c r="IH59" s="147"/>
      <c r="II59" s="147"/>
      <c r="IJ59" s="147"/>
      <c r="IK59" s="147"/>
      <c r="IL59" s="147"/>
      <c r="IM59" s="147"/>
      <c r="IN59" s="147"/>
      <c r="IO59" s="147"/>
      <c r="IP59" s="147"/>
      <c r="IQ59" s="147"/>
      <c r="IR59" s="147"/>
      <c r="IS59" s="147"/>
      <c r="IT59" s="147"/>
      <c r="IU59" s="147"/>
    </row>
    <row r="60" spans="1:255" s="165" customFormat="1" ht="47.25" outlineLevel="1">
      <c r="A60" s="359" t="s">
        <v>933</v>
      </c>
      <c r="B60" s="360" t="s">
        <v>879</v>
      </c>
      <c r="C60" s="137">
        <f>SUM(D60:G60)</f>
        <v>26521120</v>
      </c>
      <c r="D60" s="137"/>
      <c r="E60" s="137">
        <v>25195064</v>
      </c>
      <c r="F60" s="137">
        <v>1326056</v>
      </c>
      <c r="G60" s="137"/>
      <c r="H60" s="137">
        <f>SUM(I60:L60)</f>
        <v>24201499.399999999</v>
      </c>
      <c r="I60" s="137"/>
      <c r="J60" s="137">
        <v>22991424.43</v>
      </c>
      <c r="K60" s="137">
        <v>1210074.97</v>
      </c>
      <c r="L60" s="137"/>
      <c r="M60" s="139">
        <f t="shared" si="1"/>
        <v>91.253685364720639</v>
      </c>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c r="CN60" s="140"/>
      <c r="CO60" s="140"/>
      <c r="CP60" s="140"/>
      <c r="CQ60" s="140"/>
      <c r="CR60" s="140"/>
      <c r="CS60" s="140"/>
      <c r="CT60" s="140"/>
      <c r="CU60" s="140"/>
      <c r="CV60" s="140"/>
      <c r="CW60" s="140"/>
      <c r="CX60" s="140"/>
      <c r="CY60" s="140"/>
      <c r="CZ60" s="140"/>
      <c r="DA60" s="140"/>
      <c r="DB60" s="140"/>
      <c r="DC60" s="140"/>
      <c r="DD60" s="140"/>
      <c r="DE60" s="140"/>
      <c r="DF60" s="140"/>
      <c r="DG60" s="140"/>
      <c r="DH60" s="140"/>
      <c r="DI60" s="140"/>
      <c r="DJ60" s="140"/>
      <c r="DK60" s="140"/>
      <c r="DL60" s="140"/>
      <c r="DM60" s="140"/>
      <c r="DN60" s="140"/>
      <c r="DO60" s="140"/>
      <c r="DP60" s="140"/>
      <c r="DQ60" s="140"/>
      <c r="DR60" s="140"/>
      <c r="DS60" s="140"/>
      <c r="DT60" s="140"/>
      <c r="DU60" s="140"/>
      <c r="DV60" s="140"/>
      <c r="DW60" s="140"/>
      <c r="DX60" s="140"/>
      <c r="DY60" s="140"/>
      <c r="DZ60" s="140"/>
      <c r="EA60" s="140"/>
      <c r="EB60" s="140"/>
      <c r="EC60" s="140"/>
      <c r="ED60" s="140"/>
      <c r="EE60" s="140"/>
      <c r="EF60" s="140"/>
      <c r="EG60" s="140"/>
      <c r="EH60" s="140"/>
      <c r="EI60" s="140"/>
      <c r="EJ60" s="140"/>
      <c r="EK60" s="140"/>
      <c r="EL60" s="140"/>
      <c r="EM60" s="140"/>
      <c r="EN60" s="140"/>
      <c r="EO60" s="140"/>
      <c r="EP60" s="140"/>
      <c r="EQ60" s="140"/>
      <c r="ER60" s="140"/>
      <c r="ES60" s="140"/>
      <c r="ET60" s="140"/>
      <c r="EU60" s="140"/>
      <c r="EV60" s="140"/>
      <c r="EW60" s="140"/>
      <c r="EX60" s="140"/>
      <c r="EY60" s="140"/>
      <c r="EZ60" s="140"/>
      <c r="FA60" s="140"/>
      <c r="FB60" s="140"/>
      <c r="FC60" s="140"/>
      <c r="FD60" s="140"/>
      <c r="FE60" s="140"/>
      <c r="FF60" s="140"/>
      <c r="FG60" s="140"/>
      <c r="FH60" s="140"/>
      <c r="FI60" s="140"/>
      <c r="FJ60" s="140"/>
      <c r="FK60" s="140"/>
      <c r="FL60" s="140"/>
      <c r="FM60" s="140"/>
      <c r="FN60" s="140"/>
      <c r="FO60" s="140"/>
      <c r="FP60" s="140"/>
      <c r="FQ60" s="140"/>
      <c r="FR60" s="140"/>
      <c r="FS60" s="140"/>
      <c r="FT60" s="140"/>
      <c r="FU60" s="140"/>
      <c r="FV60" s="140"/>
      <c r="FW60" s="140"/>
      <c r="FX60" s="140"/>
      <c r="FY60" s="140"/>
      <c r="FZ60" s="140"/>
      <c r="GA60" s="140"/>
      <c r="GB60" s="140"/>
      <c r="GC60" s="140"/>
      <c r="GD60" s="140"/>
      <c r="GE60" s="140"/>
      <c r="GF60" s="140"/>
      <c r="GG60" s="140"/>
      <c r="GH60" s="140"/>
      <c r="GI60" s="140"/>
      <c r="GJ60" s="140"/>
      <c r="GK60" s="140"/>
      <c r="GL60" s="140"/>
      <c r="GM60" s="140"/>
      <c r="GN60" s="140"/>
      <c r="GO60" s="140"/>
      <c r="GP60" s="140"/>
      <c r="GQ60" s="140"/>
      <c r="GR60" s="140"/>
      <c r="GS60" s="140"/>
      <c r="GT60" s="140"/>
      <c r="GU60" s="140"/>
      <c r="GV60" s="140"/>
      <c r="GW60" s="140"/>
      <c r="GX60" s="140"/>
      <c r="GY60" s="140"/>
      <c r="GZ60" s="140"/>
      <c r="HA60" s="140"/>
      <c r="HB60" s="140"/>
      <c r="HC60" s="140"/>
      <c r="HD60" s="140"/>
      <c r="HE60" s="140"/>
      <c r="HF60" s="140"/>
      <c r="HG60" s="140"/>
      <c r="HH60" s="140"/>
      <c r="HI60" s="140"/>
      <c r="HJ60" s="140"/>
      <c r="HK60" s="140"/>
      <c r="HL60" s="140"/>
      <c r="HM60" s="140"/>
      <c r="HN60" s="140"/>
      <c r="HO60" s="140"/>
      <c r="HP60" s="140"/>
      <c r="HQ60" s="140"/>
      <c r="HR60" s="140"/>
      <c r="HS60" s="140"/>
      <c r="HT60" s="140"/>
      <c r="HU60" s="140"/>
      <c r="HV60" s="140"/>
      <c r="HW60" s="140"/>
      <c r="HX60" s="140"/>
      <c r="HY60" s="140"/>
      <c r="HZ60" s="140"/>
      <c r="IA60" s="140"/>
      <c r="IB60" s="140"/>
      <c r="IC60" s="140"/>
      <c r="ID60" s="140"/>
      <c r="IE60" s="140"/>
      <c r="IF60" s="140"/>
      <c r="IG60" s="140"/>
      <c r="IH60" s="140"/>
      <c r="II60" s="140"/>
      <c r="IJ60" s="140"/>
      <c r="IK60" s="140"/>
      <c r="IL60" s="140"/>
      <c r="IM60" s="140"/>
      <c r="IN60" s="140"/>
      <c r="IO60" s="140"/>
      <c r="IP60" s="140"/>
      <c r="IQ60" s="140"/>
      <c r="IR60" s="140"/>
      <c r="IS60" s="140"/>
      <c r="IT60" s="140"/>
      <c r="IU60" s="140"/>
    </row>
    <row r="61" spans="1:255" s="147" customFormat="1" outlineLevel="1">
      <c r="A61" s="131" t="s">
        <v>699</v>
      </c>
      <c r="B61" s="132" t="s">
        <v>590</v>
      </c>
      <c r="C61" s="133">
        <f t="shared" ref="C61:L61" si="22">SUM(C62+C65+C68+C71+C76)</f>
        <v>1152162.98</v>
      </c>
      <c r="D61" s="133">
        <f t="shared" si="22"/>
        <v>0</v>
      </c>
      <c r="E61" s="133">
        <f t="shared" si="22"/>
        <v>0</v>
      </c>
      <c r="F61" s="133">
        <f t="shared" si="22"/>
        <v>1152162.98</v>
      </c>
      <c r="G61" s="133">
        <f t="shared" si="22"/>
        <v>0</v>
      </c>
      <c r="H61" s="133">
        <f t="shared" si="22"/>
        <v>1124299.19</v>
      </c>
      <c r="I61" s="133">
        <f t="shared" si="22"/>
        <v>0</v>
      </c>
      <c r="J61" s="133">
        <f t="shared" si="22"/>
        <v>0</v>
      </c>
      <c r="K61" s="133">
        <f t="shared" si="22"/>
        <v>1124299.19</v>
      </c>
      <c r="L61" s="133">
        <f t="shared" si="22"/>
        <v>0</v>
      </c>
      <c r="M61" s="134">
        <f t="shared" si="1"/>
        <v>97.581610372518639</v>
      </c>
    </row>
    <row r="62" spans="1:255" ht="31.5" outlineLevel="1">
      <c r="A62" s="131" t="s">
        <v>700</v>
      </c>
      <c r="B62" s="132" t="s">
        <v>591</v>
      </c>
      <c r="C62" s="133">
        <f t="shared" ref="C62:L62" si="23">SUM(C63:C64)</f>
        <v>47620</v>
      </c>
      <c r="D62" s="133">
        <f t="shared" si="23"/>
        <v>0</v>
      </c>
      <c r="E62" s="133">
        <f t="shared" si="23"/>
        <v>0</v>
      </c>
      <c r="F62" s="133">
        <f t="shared" si="23"/>
        <v>47620</v>
      </c>
      <c r="G62" s="133">
        <f t="shared" si="23"/>
        <v>0</v>
      </c>
      <c r="H62" s="133">
        <f t="shared" si="23"/>
        <v>47620</v>
      </c>
      <c r="I62" s="133">
        <f t="shared" si="23"/>
        <v>0</v>
      </c>
      <c r="J62" s="133">
        <f t="shared" si="23"/>
        <v>0</v>
      </c>
      <c r="K62" s="133">
        <f t="shared" si="23"/>
        <v>47620</v>
      </c>
      <c r="L62" s="133">
        <f t="shared" si="23"/>
        <v>0</v>
      </c>
      <c r="M62" s="134">
        <f t="shared" si="1"/>
        <v>100</v>
      </c>
    </row>
    <row r="63" spans="1:255" s="140" customFormat="1" ht="63" outlineLevel="1">
      <c r="A63" s="135" t="s">
        <v>701</v>
      </c>
      <c r="B63" s="141" t="s">
        <v>702</v>
      </c>
      <c r="C63" s="137">
        <f>SUM(D63:G63)</f>
        <v>0</v>
      </c>
      <c r="D63" s="137"/>
      <c r="E63" s="137"/>
      <c r="F63" s="137"/>
      <c r="G63" s="137"/>
      <c r="H63" s="137">
        <f>SUM(I63:K63)</f>
        <v>0</v>
      </c>
      <c r="I63" s="137"/>
      <c r="J63" s="137"/>
      <c r="K63" s="137"/>
      <c r="L63" s="137"/>
      <c r="M63" s="139" t="e">
        <f t="shared" si="1"/>
        <v>#DIV/0!</v>
      </c>
    </row>
    <row r="64" spans="1:255" s="140" customFormat="1" ht="47.25" outlineLevel="1">
      <c r="A64" s="135" t="s">
        <v>703</v>
      </c>
      <c r="B64" s="141" t="s">
        <v>432</v>
      </c>
      <c r="C64" s="137">
        <f>SUM(D64:G64)</f>
        <v>47620</v>
      </c>
      <c r="D64" s="137"/>
      <c r="E64" s="137"/>
      <c r="F64" s="137">
        <v>47620</v>
      </c>
      <c r="G64" s="137"/>
      <c r="H64" s="137">
        <f>SUM(I64:L64)</f>
        <v>47620</v>
      </c>
      <c r="I64" s="137"/>
      <c r="J64" s="137"/>
      <c r="K64" s="137">
        <v>47620</v>
      </c>
      <c r="L64" s="137"/>
      <c r="M64" s="139">
        <f t="shared" si="1"/>
        <v>100</v>
      </c>
    </row>
    <row r="65" spans="1:13" ht="47.25" outlineLevel="4">
      <c r="A65" s="131" t="s">
        <v>704</v>
      </c>
      <c r="B65" s="132" t="s">
        <v>705</v>
      </c>
      <c r="C65" s="133">
        <f t="shared" ref="C65:L65" si="24">SUM(C66:C67)</f>
        <v>5801.54</v>
      </c>
      <c r="D65" s="133">
        <f t="shared" si="24"/>
        <v>0</v>
      </c>
      <c r="E65" s="133">
        <f t="shared" si="24"/>
        <v>0</v>
      </c>
      <c r="F65" s="133">
        <f t="shared" si="24"/>
        <v>5801.54</v>
      </c>
      <c r="G65" s="133">
        <f t="shared" si="24"/>
        <v>0</v>
      </c>
      <c r="H65" s="133">
        <f t="shared" si="24"/>
        <v>5801.54</v>
      </c>
      <c r="I65" s="133">
        <f t="shared" si="24"/>
        <v>0</v>
      </c>
      <c r="J65" s="133">
        <f t="shared" si="24"/>
        <v>0</v>
      </c>
      <c r="K65" s="133">
        <f t="shared" si="24"/>
        <v>5801.54</v>
      </c>
      <c r="L65" s="133">
        <f t="shared" si="24"/>
        <v>0</v>
      </c>
      <c r="M65" s="134">
        <f t="shared" si="1"/>
        <v>100</v>
      </c>
    </row>
    <row r="66" spans="1:13" s="140" customFormat="1" ht="63" outlineLevel="4">
      <c r="A66" s="135" t="s">
        <v>706</v>
      </c>
      <c r="B66" s="361" t="s">
        <v>934</v>
      </c>
      <c r="C66" s="137">
        <f>SUM(D66:F66)</f>
        <v>5801.54</v>
      </c>
      <c r="D66" s="137"/>
      <c r="E66" s="137"/>
      <c r="F66" s="137">
        <v>5801.54</v>
      </c>
      <c r="G66" s="137"/>
      <c r="H66" s="137">
        <f>SUM(I66:K66)</f>
        <v>5801.54</v>
      </c>
      <c r="I66" s="137"/>
      <c r="J66" s="137"/>
      <c r="K66" s="137">
        <v>5801.54</v>
      </c>
      <c r="L66" s="137"/>
      <c r="M66" s="139">
        <f t="shared" si="1"/>
        <v>100</v>
      </c>
    </row>
    <row r="67" spans="1:13" s="140" customFormat="1" ht="78.75" outlineLevel="6">
      <c r="A67" s="135" t="s">
        <v>707</v>
      </c>
      <c r="B67" s="141" t="s">
        <v>708</v>
      </c>
      <c r="C67" s="137">
        <f>SUM(D67:F67)</f>
        <v>0</v>
      </c>
      <c r="D67" s="137"/>
      <c r="E67" s="137"/>
      <c r="F67" s="137"/>
      <c r="G67" s="137"/>
      <c r="H67" s="138">
        <f>SUM(I67:K67)</f>
        <v>0</v>
      </c>
      <c r="I67" s="138"/>
      <c r="J67" s="138"/>
      <c r="K67" s="138"/>
      <c r="L67" s="138"/>
      <c r="M67" s="139" t="e">
        <f t="shared" si="1"/>
        <v>#DIV/0!</v>
      </c>
    </row>
    <row r="68" spans="1:13" ht="63" outlineLevel="4">
      <c r="A68" s="131" t="s">
        <v>709</v>
      </c>
      <c r="B68" s="132" t="s">
        <v>710</v>
      </c>
      <c r="C68" s="133">
        <f t="shared" ref="C68:L68" si="25">SUM(C69:C70)</f>
        <v>9354.73</v>
      </c>
      <c r="D68" s="133">
        <f t="shared" si="25"/>
        <v>0</v>
      </c>
      <c r="E68" s="133">
        <f t="shared" si="25"/>
        <v>0</v>
      </c>
      <c r="F68" s="133">
        <f t="shared" si="25"/>
        <v>9354.73</v>
      </c>
      <c r="G68" s="133">
        <f t="shared" si="25"/>
        <v>0</v>
      </c>
      <c r="H68" s="133">
        <f t="shared" si="25"/>
        <v>9354.73</v>
      </c>
      <c r="I68" s="133">
        <f t="shared" si="25"/>
        <v>0</v>
      </c>
      <c r="J68" s="133">
        <f t="shared" si="25"/>
        <v>0</v>
      </c>
      <c r="K68" s="133">
        <f t="shared" si="25"/>
        <v>9354.73</v>
      </c>
      <c r="L68" s="133">
        <f t="shared" si="25"/>
        <v>0</v>
      </c>
      <c r="M68" s="134">
        <f t="shared" si="1"/>
        <v>100</v>
      </c>
    </row>
    <row r="69" spans="1:13" s="140" customFormat="1" ht="141.75" outlineLevel="6">
      <c r="A69" s="135" t="s">
        <v>711</v>
      </c>
      <c r="B69" s="141" t="s">
        <v>498</v>
      </c>
      <c r="C69" s="137">
        <f>SUM(D69:F69)</f>
        <v>9354.73</v>
      </c>
      <c r="D69" s="137"/>
      <c r="E69" s="137"/>
      <c r="F69" s="137">
        <v>9354.73</v>
      </c>
      <c r="G69" s="137"/>
      <c r="H69" s="138">
        <f>SUM(I69:K69)</f>
        <v>9354.73</v>
      </c>
      <c r="I69" s="138"/>
      <c r="J69" s="138"/>
      <c r="K69" s="138">
        <v>9354.73</v>
      </c>
      <c r="L69" s="138"/>
      <c r="M69" s="139">
        <f t="shared" si="1"/>
        <v>100</v>
      </c>
    </row>
    <row r="70" spans="1:13" s="140" customFormat="1" ht="141.75" outlineLevel="6">
      <c r="A70" s="135" t="s">
        <v>712</v>
      </c>
      <c r="B70" s="141" t="s">
        <v>499</v>
      </c>
      <c r="C70" s="137">
        <f>SUM(D70:F70)</f>
        <v>0</v>
      </c>
      <c r="D70" s="137"/>
      <c r="E70" s="137"/>
      <c r="F70" s="137"/>
      <c r="G70" s="137"/>
      <c r="H70" s="138">
        <f>SUM(I70:K70)</f>
        <v>0</v>
      </c>
      <c r="I70" s="138"/>
      <c r="J70" s="138"/>
      <c r="K70" s="138"/>
      <c r="L70" s="138"/>
      <c r="M70" s="139" t="e">
        <f t="shared" si="1"/>
        <v>#DIV/0!</v>
      </c>
    </row>
    <row r="71" spans="1:13" s="147" customFormat="1" ht="94.5" outlineLevel="6">
      <c r="A71" s="131" t="s">
        <v>713</v>
      </c>
      <c r="B71" s="132" t="s">
        <v>714</v>
      </c>
      <c r="C71" s="133">
        <f>SUM(C72:C75)</f>
        <v>1089386.71</v>
      </c>
      <c r="D71" s="133">
        <f>SUM(D72:D75)</f>
        <v>0</v>
      </c>
      <c r="E71" s="133">
        <f t="shared" ref="E71:L71" si="26">SUM(E72:E75)</f>
        <v>0</v>
      </c>
      <c r="F71" s="133">
        <f t="shared" si="26"/>
        <v>1089386.71</v>
      </c>
      <c r="G71" s="133">
        <f t="shared" si="26"/>
        <v>0</v>
      </c>
      <c r="H71" s="133">
        <f t="shared" si="26"/>
        <v>1061522.92</v>
      </c>
      <c r="I71" s="133">
        <f t="shared" si="26"/>
        <v>0</v>
      </c>
      <c r="J71" s="133">
        <f t="shared" si="26"/>
        <v>0</v>
      </c>
      <c r="K71" s="133">
        <f t="shared" si="26"/>
        <v>1061522.92</v>
      </c>
      <c r="L71" s="133">
        <f t="shared" si="26"/>
        <v>0</v>
      </c>
      <c r="M71" s="134">
        <f t="shared" si="1"/>
        <v>97.442249869194754</v>
      </c>
    </row>
    <row r="72" spans="1:13" s="140" customFormat="1" ht="31.5" outlineLevel="6">
      <c r="A72" s="135" t="s">
        <v>715</v>
      </c>
      <c r="B72" s="141" t="s">
        <v>716</v>
      </c>
      <c r="C72" s="137">
        <f>SUM(D72:F72)</f>
        <v>146000</v>
      </c>
      <c r="D72" s="137"/>
      <c r="E72" s="137"/>
      <c r="F72" s="137">
        <v>146000</v>
      </c>
      <c r="G72" s="137"/>
      <c r="H72" s="138">
        <f>SUM(I72:K72)</f>
        <v>146000</v>
      </c>
      <c r="I72" s="138"/>
      <c r="J72" s="138"/>
      <c r="K72" s="138">
        <v>146000</v>
      </c>
      <c r="L72" s="138"/>
      <c r="M72" s="139">
        <f t="shared" si="1"/>
        <v>100</v>
      </c>
    </row>
    <row r="73" spans="1:13" s="140" customFormat="1" ht="47.25" outlineLevel="6">
      <c r="A73" s="135" t="s">
        <v>717</v>
      </c>
      <c r="B73" s="141" t="s">
        <v>440</v>
      </c>
      <c r="C73" s="137">
        <f>SUM(D73:F73)</f>
        <v>576257.98</v>
      </c>
      <c r="D73" s="137"/>
      <c r="E73" s="137"/>
      <c r="F73" s="137">
        <v>576257.98</v>
      </c>
      <c r="G73" s="137"/>
      <c r="H73" s="138">
        <f>SUM(I73:K73)</f>
        <v>548394.18999999994</v>
      </c>
      <c r="I73" s="138"/>
      <c r="J73" s="138"/>
      <c r="K73" s="138">
        <v>548394.18999999994</v>
      </c>
      <c r="L73" s="138"/>
      <c r="M73" s="139">
        <f t="shared" si="1"/>
        <v>95.164702100958323</v>
      </c>
    </row>
    <row r="74" spans="1:13" s="140" customFormat="1" ht="47.25" outlineLevel="6">
      <c r="A74" s="135" t="s">
        <v>718</v>
      </c>
      <c r="B74" s="141" t="s">
        <v>445</v>
      </c>
      <c r="C74" s="137">
        <f>SUM(D74:F74)</f>
        <v>367128.73</v>
      </c>
      <c r="D74" s="137"/>
      <c r="E74" s="137"/>
      <c r="F74" s="137">
        <v>367128.73</v>
      </c>
      <c r="G74" s="137"/>
      <c r="H74" s="138">
        <f>SUM(I74:K74)</f>
        <v>367128.73</v>
      </c>
      <c r="I74" s="138"/>
      <c r="J74" s="138"/>
      <c r="K74" s="138">
        <v>367128.73</v>
      </c>
      <c r="L74" s="138"/>
      <c r="M74" s="139">
        <f t="shared" si="1"/>
        <v>100</v>
      </c>
    </row>
    <row r="75" spans="1:13" s="140" customFormat="1" ht="47.25" outlineLevel="6">
      <c r="A75" s="135" t="s">
        <v>446</v>
      </c>
      <c r="B75" s="141" t="s">
        <v>447</v>
      </c>
      <c r="C75" s="137">
        <f>SUM(D75:F75)</f>
        <v>0</v>
      </c>
      <c r="D75" s="137"/>
      <c r="E75" s="137"/>
      <c r="F75" s="137"/>
      <c r="G75" s="137"/>
      <c r="H75" s="138">
        <f>SUM(I75:K75)</f>
        <v>0</v>
      </c>
      <c r="I75" s="138"/>
      <c r="J75" s="138"/>
      <c r="K75" s="138"/>
      <c r="L75" s="138"/>
      <c r="M75" s="139" t="e">
        <f t="shared" si="1"/>
        <v>#DIV/0!</v>
      </c>
    </row>
    <row r="76" spans="1:13" s="147" customFormat="1" ht="63" outlineLevel="6">
      <c r="A76" s="131" t="s">
        <v>719</v>
      </c>
      <c r="B76" s="132" t="s">
        <v>720</v>
      </c>
      <c r="C76" s="133">
        <f t="shared" ref="C76:L76" si="27">SUM(C77)</f>
        <v>0</v>
      </c>
      <c r="D76" s="133">
        <f t="shared" si="27"/>
        <v>0</v>
      </c>
      <c r="E76" s="133">
        <f t="shared" si="27"/>
        <v>0</v>
      </c>
      <c r="F76" s="133">
        <f t="shared" si="27"/>
        <v>0</v>
      </c>
      <c r="G76" s="133">
        <f t="shared" si="27"/>
        <v>0</v>
      </c>
      <c r="H76" s="133">
        <f t="shared" si="27"/>
        <v>0</v>
      </c>
      <c r="I76" s="133">
        <f t="shared" si="27"/>
        <v>0</v>
      </c>
      <c r="J76" s="133">
        <f t="shared" si="27"/>
        <v>0</v>
      </c>
      <c r="K76" s="133">
        <f t="shared" si="27"/>
        <v>0</v>
      </c>
      <c r="L76" s="133">
        <f t="shared" si="27"/>
        <v>0</v>
      </c>
      <c r="M76" s="134" t="e">
        <f t="shared" si="1"/>
        <v>#DIV/0!</v>
      </c>
    </row>
    <row r="77" spans="1:13" s="140" customFormat="1" ht="63" outlineLevel="6">
      <c r="A77" s="135" t="s">
        <v>721</v>
      </c>
      <c r="B77" s="141" t="s">
        <v>449</v>
      </c>
      <c r="C77" s="137">
        <f>SUM(D77:F77)</f>
        <v>0</v>
      </c>
      <c r="D77" s="137"/>
      <c r="E77" s="137"/>
      <c r="F77" s="137"/>
      <c r="G77" s="137"/>
      <c r="H77" s="138">
        <f>SUM(I77:K77)</f>
        <v>0</v>
      </c>
      <c r="I77" s="138"/>
      <c r="J77" s="138"/>
      <c r="K77" s="138"/>
      <c r="L77" s="138"/>
      <c r="M77" s="139" t="e">
        <f t="shared" si="1"/>
        <v>#DIV/0!</v>
      </c>
    </row>
    <row r="78" spans="1:13" ht="78.75" outlineLevel="6">
      <c r="A78" s="154" t="s">
        <v>722</v>
      </c>
      <c r="B78" s="132" t="s">
        <v>592</v>
      </c>
      <c r="C78" s="133">
        <f t="shared" ref="C78:L80" si="28">SUM(C79)</f>
        <v>11354168.703</v>
      </c>
      <c r="D78" s="133">
        <f t="shared" si="28"/>
        <v>7577144.6100000003</v>
      </c>
      <c r="E78" s="133">
        <f t="shared" si="28"/>
        <v>2981025.6830000002</v>
      </c>
      <c r="F78" s="133">
        <f t="shared" si="28"/>
        <v>693487.01000000013</v>
      </c>
      <c r="G78" s="133">
        <f t="shared" si="28"/>
        <v>102511.4</v>
      </c>
      <c r="H78" s="133">
        <f t="shared" si="28"/>
        <v>10912475.309999997</v>
      </c>
      <c r="I78" s="133">
        <f t="shared" si="28"/>
        <v>7577144.6299999999</v>
      </c>
      <c r="J78" s="133">
        <f t="shared" si="28"/>
        <v>2649680.5499999998</v>
      </c>
      <c r="K78" s="133">
        <f t="shared" si="28"/>
        <v>594833.25999999989</v>
      </c>
      <c r="L78" s="133">
        <f t="shared" si="28"/>
        <v>90816.87</v>
      </c>
      <c r="M78" s="134">
        <f t="shared" si="1"/>
        <v>96.109857052913981</v>
      </c>
    </row>
    <row r="79" spans="1:13" ht="78.75" outlineLevel="6">
      <c r="A79" s="154" t="s">
        <v>723</v>
      </c>
      <c r="B79" s="132" t="s">
        <v>724</v>
      </c>
      <c r="C79" s="133">
        <f t="shared" si="28"/>
        <v>11354168.703</v>
      </c>
      <c r="D79" s="133">
        <f t="shared" si="28"/>
        <v>7577144.6100000003</v>
      </c>
      <c r="E79" s="133">
        <f t="shared" si="28"/>
        <v>2981025.6830000002</v>
      </c>
      <c r="F79" s="133">
        <f t="shared" si="28"/>
        <v>693487.01000000013</v>
      </c>
      <c r="G79" s="133">
        <f t="shared" si="28"/>
        <v>102511.4</v>
      </c>
      <c r="H79" s="133">
        <f t="shared" si="28"/>
        <v>10912475.309999997</v>
      </c>
      <c r="I79" s="133">
        <f t="shared" si="28"/>
        <v>7577144.6299999999</v>
      </c>
      <c r="J79" s="133">
        <f t="shared" si="28"/>
        <v>2649680.5499999998</v>
      </c>
      <c r="K79" s="133">
        <f t="shared" si="28"/>
        <v>594833.25999999989</v>
      </c>
      <c r="L79" s="133">
        <f t="shared" si="28"/>
        <v>90816.87</v>
      </c>
      <c r="M79" s="134">
        <f t="shared" si="1"/>
        <v>96.109857052913981</v>
      </c>
    </row>
    <row r="80" spans="1:13" ht="47.25" outlineLevel="6">
      <c r="A80" s="154" t="s">
        <v>725</v>
      </c>
      <c r="B80" s="132" t="s">
        <v>935</v>
      </c>
      <c r="C80" s="133">
        <f t="shared" si="28"/>
        <v>11354168.703</v>
      </c>
      <c r="D80" s="133">
        <f t="shared" si="28"/>
        <v>7577144.6100000003</v>
      </c>
      <c r="E80" s="133">
        <f t="shared" si="28"/>
        <v>2981025.6830000002</v>
      </c>
      <c r="F80" s="133">
        <f t="shared" si="28"/>
        <v>693487.01000000013</v>
      </c>
      <c r="G80" s="133">
        <f t="shared" si="28"/>
        <v>102511.4</v>
      </c>
      <c r="H80" s="133">
        <f t="shared" si="28"/>
        <v>10912475.309999997</v>
      </c>
      <c r="I80" s="133">
        <f t="shared" si="28"/>
        <v>7577144.6299999999</v>
      </c>
      <c r="J80" s="133">
        <f t="shared" si="28"/>
        <v>2649680.5499999998</v>
      </c>
      <c r="K80" s="133">
        <f t="shared" si="28"/>
        <v>594833.25999999989</v>
      </c>
      <c r="L80" s="133">
        <f t="shared" si="28"/>
        <v>90816.87</v>
      </c>
      <c r="M80" s="134">
        <f t="shared" si="1"/>
        <v>96.109857052913981</v>
      </c>
    </row>
    <row r="81" spans="1:13" ht="47.25" outlineLevel="6">
      <c r="A81" s="154" t="s">
        <v>726</v>
      </c>
      <c r="B81" s="132" t="s">
        <v>936</v>
      </c>
      <c r="C81" s="133">
        <f>SUM(C82:C89)</f>
        <v>11354168.703</v>
      </c>
      <c r="D81" s="133">
        <f t="shared" ref="D81:L81" si="29">SUM(D82:D89)</f>
        <v>7577144.6100000003</v>
      </c>
      <c r="E81" s="133">
        <f t="shared" si="29"/>
        <v>2981025.6830000002</v>
      </c>
      <c r="F81" s="133">
        <f t="shared" si="29"/>
        <v>693487.01000000013</v>
      </c>
      <c r="G81" s="133">
        <f t="shared" si="29"/>
        <v>102511.4</v>
      </c>
      <c r="H81" s="133">
        <f t="shared" si="29"/>
        <v>10912475.309999997</v>
      </c>
      <c r="I81" s="133">
        <f t="shared" si="29"/>
        <v>7577144.6299999999</v>
      </c>
      <c r="J81" s="133">
        <f t="shared" si="29"/>
        <v>2649680.5499999998</v>
      </c>
      <c r="K81" s="133">
        <f t="shared" si="29"/>
        <v>594833.25999999989</v>
      </c>
      <c r="L81" s="133">
        <f t="shared" si="29"/>
        <v>90816.87</v>
      </c>
      <c r="M81" s="134">
        <f t="shared" si="1"/>
        <v>96.109857052913981</v>
      </c>
    </row>
    <row r="82" spans="1:13" ht="31.5" outlineLevel="6">
      <c r="A82" s="155" t="s">
        <v>727</v>
      </c>
      <c r="B82" s="141" t="s">
        <v>937</v>
      </c>
      <c r="C82" s="137">
        <f>SUM(D82:F82)</f>
        <v>7844439.943</v>
      </c>
      <c r="D82" s="137">
        <v>7577144.6100000003</v>
      </c>
      <c r="E82" s="137">
        <v>76536.823000000004</v>
      </c>
      <c r="F82" s="137">
        <v>190758.51</v>
      </c>
      <c r="G82" s="137"/>
      <c r="H82" s="138">
        <f>SUM(I82:K82)</f>
        <v>7837060.2399999993</v>
      </c>
      <c r="I82" s="137">
        <v>7577144.6299999999</v>
      </c>
      <c r="J82" s="137">
        <v>76536.800000000003</v>
      </c>
      <c r="K82" s="137">
        <v>183378.81</v>
      </c>
      <c r="L82" s="138"/>
      <c r="M82" s="139">
        <f t="shared" si="1"/>
        <v>99.905924412021463</v>
      </c>
    </row>
    <row r="83" spans="1:13" ht="173.25" outlineLevel="6">
      <c r="A83" s="350" t="s">
        <v>938</v>
      </c>
      <c r="B83" s="351" t="s">
        <v>884</v>
      </c>
      <c r="C83" s="137">
        <f>SUM(D83:G83)</f>
        <v>1123262.6000000001</v>
      </c>
      <c r="D83" s="137"/>
      <c r="E83" s="137">
        <v>934769.15</v>
      </c>
      <c r="F83" s="362">
        <v>155501.59</v>
      </c>
      <c r="G83" s="362">
        <v>32991.86</v>
      </c>
      <c r="H83" s="138">
        <f t="shared" ref="H83:H89" si="30">SUM(I83:L83)</f>
        <v>731840.74</v>
      </c>
      <c r="I83" s="137"/>
      <c r="J83" s="137">
        <v>609031.35</v>
      </c>
      <c r="K83" s="137">
        <v>101314.16</v>
      </c>
      <c r="L83" s="138">
        <v>21495.23</v>
      </c>
      <c r="M83" s="139">
        <f t="shared" si="1"/>
        <v>65.153129820221906</v>
      </c>
    </row>
    <row r="84" spans="1:13" ht="189" outlineLevel="6">
      <c r="A84" s="350" t="s">
        <v>939</v>
      </c>
      <c r="B84" s="351" t="s">
        <v>888</v>
      </c>
      <c r="C84" s="137">
        <f>SUM(D84:G84)</f>
        <v>761612.14</v>
      </c>
      <c r="D84" s="137"/>
      <c r="E84" s="137">
        <v>631162.06999999995</v>
      </c>
      <c r="F84" s="137">
        <v>108173.75999999999</v>
      </c>
      <c r="G84" s="137">
        <v>22276.31</v>
      </c>
      <c r="H84" s="138">
        <f t="shared" si="30"/>
        <v>754860.61</v>
      </c>
      <c r="I84" s="137"/>
      <c r="J84" s="137">
        <v>625554.76</v>
      </c>
      <c r="K84" s="137">
        <v>107227.44</v>
      </c>
      <c r="L84" s="138">
        <v>22078.41</v>
      </c>
      <c r="M84" s="139">
        <f t="shared" si="1"/>
        <v>99.113521220919608</v>
      </c>
    </row>
    <row r="85" spans="1:13" ht="204.75" outlineLevel="6">
      <c r="A85" s="350" t="s">
        <v>940</v>
      </c>
      <c r="B85" s="351" t="s">
        <v>891</v>
      </c>
      <c r="C85" s="137">
        <f>SUM(D85:G85)</f>
        <v>551346.47</v>
      </c>
      <c r="D85" s="137"/>
      <c r="E85" s="137">
        <v>456795.49</v>
      </c>
      <c r="F85" s="137">
        <v>78428.78</v>
      </c>
      <c r="G85" s="137">
        <v>16122.2</v>
      </c>
      <c r="H85" s="138">
        <f t="shared" si="30"/>
        <v>551346.47</v>
      </c>
      <c r="I85" s="137"/>
      <c r="J85" s="137">
        <v>456795.49</v>
      </c>
      <c r="K85" s="137">
        <v>78428.78</v>
      </c>
      <c r="L85" s="138">
        <v>16122.2</v>
      </c>
      <c r="M85" s="139">
        <f t="shared" si="1"/>
        <v>100</v>
      </c>
    </row>
    <row r="86" spans="1:13" ht="204.75" outlineLevel="6">
      <c r="A86" s="156" t="s">
        <v>728</v>
      </c>
      <c r="B86" s="141" t="s">
        <v>894</v>
      </c>
      <c r="C86" s="137">
        <f>SUM(D86:F86)</f>
        <v>36140.300000000003</v>
      </c>
      <c r="D86" s="137"/>
      <c r="E86" s="137"/>
      <c r="F86" s="137">
        <v>36140.300000000003</v>
      </c>
      <c r="G86" s="137"/>
      <c r="H86" s="138">
        <f t="shared" si="30"/>
        <v>0</v>
      </c>
      <c r="I86" s="138"/>
      <c r="J86" s="138"/>
      <c r="K86" s="138"/>
      <c r="L86" s="138"/>
      <c r="M86" s="139">
        <f t="shared" si="1"/>
        <v>0</v>
      </c>
    </row>
    <row r="87" spans="1:13" ht="189" outlineLevel="6">
      <c r="A87" s="359" t="s">
        <v>941</v>
      </c>
      <c r="B87" s="363" t="s">
        <v>896</v>
      </c>
      <c r="C87" s="137">
        <f>SUM(D87:G87)</f>
        <v>352724.35</v>
      </c>
      <c r="D87" s="137"/>
      <c r="E87" s="137">
        <v>299815.69</v>
      </c>
      <c r="F87" s="137">
        <v>42326.92</v>
      </c>
      <c r="G87" s="137">
        <v>10581.74</v>
      </c>
      <c r="H87" s="138">
        <f t="shared" si="30"/>
        <v>352724.35</v>
      </c>
      <c r="I87" s="138"/>
      <c r="J87" s="137">
        <v>299815.69</v>
      </c>
      <c r="K87" s="137">
        <v>42326.92</v>
      </c>
      <c r="L87" s="137">
        <v>10581.74</v>
      </c>
      <c r="M87" s="139">
        <f t="shared" si="1"/>
        <v>100</v>
      </c>
    </row>
    <row r="88" spans="1:13" ht="189" outlineLevel="6">
      <c r="A88" s="359" t="s">
        <v>942</v>
      </c>
      <c r="B88" s="363" t="s">
        <v>899</v>
      </c>
      <c r="C88" s="137">
        <f>SUM(D88:G88)</f>
        <v>319992.87</v>
      </c>
      <c r="D88" s="137"/>
      <c r="E88" s="137">
        <v>271993.93</v>
      </c>
      <c r="F88" s="137">
        <v>38399.15</v>
      </c>
      <c r="G88" s="137">
        <v>9599.7900000000009</v>
      </c>
      <c r="H88" s="138">
        <f t="shared" si="30"/>
        <v>319992.87</v>
      </c>
      <c r="I88" s="138"/>
      <c r="J88" s="137">
        <v>271993.93</v>
      </c>
      <c r="K88" s="137">
        <v>38399.15</v>
      </c>
      <c r="L88" s="137">
        <v>9599.7900000000009</v>
      </c>
      <c r="M88" s="139">
        <f t="shared" si="1"/>
        <v>100</v>
      </c>
    </row>
    <row r="89" spans="1:13" ht="189" outlineLevel="6">
      <c r="A89" s="359" t="s">
        <v>943</v>
      </c>
      <c r="B89" s="363" t="s">
        <v>902</v>
      </c>
      <c r="C89" s="137">
        <f>SUM(D89:G89)</f>
        <v>364650.03</v>
      </c>
      <c r="D89" s="137"/>
      <c r="E89" s="137">
        <v>309952.53000000003</v>
      </c>
      <c r="F89" s="137">
        <v>43758</v>
      </c>
      <c r="G89" s="137">
        <v>10939.5</v>
      </c>
      <c r="H89" s="138">
        <f t="shared" si="30"/>
        <v>364650.03</v>
      </c>
      <c r="I89" s="138"/>
      <c r="J89" s="137">
        <v>309952.53000000003</v>
      </c>
      <c r="K89" s="137">
        <v>43758</v>
      </c>
      <c r="L89" s="137">
        <v>10939.5</v>
      </c>
      <c r="M89" s="139">
        <f t="shared" si="1"/>
        <v>100</v>
      </c>
    </row>
    <row r="90" spans="1:13" ht="78.75" outlineLevel="6">
      <c r="A90" s="131" t="s">
        <v>729</v>
      </c>
      <c r="B90" s="132" t="s">
        <v>607</v>
      </c>
      <c r="C90" s="133">
        <f t="shared" ref="C90:L92" si="31">SUM(C91)</f>
        <v>0</v>
      </c>
      <c r="D90" s="133">
        <f t="shared" si="31"/>
        <v>0</v>
      </c>
      <c r="E90" s="133">
        <f t="shared" si="31"/>
        <v>0</v>
      </c>
      <c r="F90" s="133">
        <f t="shared" si="31"/>
        <v>0</v>
      </c>
      <c r="G90" s="133">
        <f t="shared" si="31"/>
        <v>0</v>
      </c>
      <c r="H90" s="157">
        <f t="shared" si="31"/>
        <v>0</v>
      </c>
      <c r="I90" s="157">
        <f t="shared" si="31"/>
        <v>0</v>
      </c>
      <c r="J90" s="157">
        <f t="shared" si="31"/>
        <v>0</v>
      </c>
      <c r="K90" s="157">
        <f t="shared" si="31"/>
        <v>0</v>
      </c>
      <c r="L90" s="157">
        <f t="shared" si="31"/>
        <v>0</v>
      </c>
      <c r="M90" s="134" t="e">
        <f t="shared" si="1"/>
        <v>#DIV/0!</v>
      </c>
    </row>
    <row r="91" spans="1:13" outlineLevel="6">
      <c r="A91" s="131" t="s">
        <v>699</v>
      </c>
      <c r="B91" s="132" t="s">
        <v>608</v>
      </c>
      <c r="C91" s="133">
        <f t="shared" si="31"/>
        <v>0</v>
      </c>
      <c r="D91" s="133">
        <f t="shared" si="31"/>
        <v>0</v>
      </c>
      <c r="E91" s="133">
        <f t="shared" si="31"/>
        <v>0</v>
      </c>
      <c r="F91" s="133">
        <f t="shared" si="31"/>
        <v>0</v>
      </c>
      <c r="G91" s="133">
        <f t="shared" si="31"/>
        <v>0</v>
      </c>
      <c r="H91" s="133">
        <f t="shared" si="31"/>
        <v>0</v>
      </c>
      <c r="I91" s="133">
        <f t="shared" si="31"/>
        <v>0</v>
      </c>
      <c r="J91" s="133">
        <f t="shared" si="31"/>
        <v>0</v>
      </c>
      <c r="K91" s="133">
        <f t="shared" si="31"/>
        <v>0</v>
      </c>
      <c r="L91" s="133">
        <f t="shared" si="31"/>
        <v>0</v>
      </c>
      <c r="M91" s="134" t="e">
        <f t="shared" si="1"/>
        <v>#DIV/0!</v>
      </c>
    </row>
    <row r="92" spans="1:13" ht="47.25" outlineLevel="6">
      <c r="A92" s="143" t="s">
        <v>730</v>
      </c>
      <c r="B92" s="132" t="s">
        <v>609</v>
      </c>
      <c r="C92" s="133">
        <f>SUM(D92:F92)</f>
        <v>0</v>
      </c>
      <c r="D92" s="133">
        <f t="shared" si="31"/>
        <v>0</v>
      </c>
      <c r="E92" s="133">
        <f t="shared" si="31"/>
        <v>0</v>
      </c>
      <c r="F92" s="133">
        <f t="shared" si="31"/>
        <v>0</v>
      </c>
      <c r="G92" s="133">
        <f t="shared" si="31"/>
        <v>0</v>
      </c>
      <c r="H92" s="133">
        <f t="shared" si="31"/>
        <v>0</v>
      </c>
      <c r="I92" s="133">
        <f t="shared" si="31"/>
        <v>0</v>
      </c>
      <c r="J92" s="133">
        <f t="shared" si="31"/>
        <v>0</v>
      </c>
      <c r="K92" s="133">
        <f t="shared" si="31"/>
        <v>0</v>
      </c>
      <c r="L92" s="133">
        <f t="shared" si="31"/>
        <v>0</v>
      </c>
      <c r="M92" s="134" t="e">
        <f t="shared" si="1"/>
        <v>#DIV/0!</v>
      </c>
    </row>
    <row r="93" spans="1:13" ht="63" outlineLevel="6">
      <c r="A93" s="158" t="s">
        <v>731</v>
      </c>
      <c r="B93" s="141" t="s">
        <v>732</v>
      </c>
      <c r="C93" s="137"/>
      <c r="D93" s="137"/>
      <c r="E93" s="137"/>
      <c r="F93" s="137"/>
      <c r="G93" s="137"/>
      <c r="H93" s="138"/>
      <c r="I93" s="138"/>
      <c r="J93" s="138"/>
      <c r="K93" s="138"/>
      <c r="L93" s="138"/>
      <c r="M93" s="139" t="e">
        <f t="shared" si="1"/>
        <v>#DIV/0!</v>
      </c>
    </row>
    <row r="94" spans="1:13" ht="78.75" outlineLevel="1">
      <c r="A94" s="131" t="s">
        <v>733</v>
      </c>
      <c r="B94" s="132" t="s">
        <v>622</v>
      </c>
      <c r="C94" s="133">
        <f t="shared" ref="C94:L94" si="32">SUM(C95)</f>
        <v>79098.45</v>
      </c>
      <c r="D94" s="133">
        <f t="shared" si="32"/>
        <v>0</v>
      </c>
      <c r="E94" s="133">
        <f t="shared" si="32"/>
        <v>0</v>
      </c>
      <c r="F94" s="133">
        <f t="shared" si="32"/>
        <v>79098.45</v>
      </c>
      <c r="G94" s="133">
        <f t="shared" si="32"/>
        <v>0</v>
      </c>
      <c r="H94" s="133">
        <f t="shared" si="32"/>
        <v>73253.899999999994</v>
      </c>
      <c r="I94" s="133">
        <f t="shared" si="32"/>
        <v>0</v>
      </c>
      <c r="J94" s="133">
        <f t="shared" si="32"/>
        <v>0</v>
      </c>
      <c r="K94" s="133">
        <f t="shared" si="32"/>
        <v>73253.899999999994</v>
      </c>
      <c r="L94" s="133">
        <f t="shared" si="32"/>
        <v>0</v>
      </c>
      <c r="M94" s="134">
        <f t="shared" si="1"/>
        <v>92.611043579235741</v>
      </c>
    </row>
    <row r="95" spans="1:13" outlineLevel="2">
      <c r="A95" s="131" t="s">
        <v>734</v>
      </c>
      <c r="B95" s="132" t="s">
        <v>735</v>
      </c>
      <c r="C95" s="133">
        <f t="shared" ref="C95:L95" si="33">SUM(C96+C98)</f>
        <v>79098.45</v>
      </c>
      <c r="D95" s="133">
        <f t="shared" si="33"/>
        <v>0</v>
      </c>
      <c r="E95" s="133">
        <f t="shared" si="33"/>
        <v>0</v>
      </c>
      <c r="F95" s="133">
        <f t="shared" si="33"/>
        <v>79098.45</v>
      </c>
      <c r="G95" s="133">
        <f t="shared" si="33"/>
        <v>0</v>
      </c>
      <c r="H95" s="133">
        <f t="shared" si="33"/>
        <v>73253.899999999994</v>
      </c>
      <c r="I95" s="133">
        <f t="shared" si="33"/>
        <v>0</v>
      </c>
      <c r="J95" s="133">
        <f t="shared" si="33"/>
        <v>0</v>
      </c>
      <c r="K95" s="133">
        <f t="shared" si="33"/>
        <v>73253.899999999994</v>
      </c>
      <c r="L95" s="133">
        <f t="shared" si="33"/>
        <v>0</v>
      </c>
      <c r="M95" s="134">
        <f t="shared" si="1"/>
        <v>92.611043579235741</v>
      </c>
    </row>
    <row r="96" spans="1:13" ht="47.25" outlineLevel="4">
      <c r="A96" s="131" t="s">
        <v>736</v>
      </c>
      <c r="B96" s="132" t="s">
        <v>624</v>
      </c>
      <c r="C96" s="133">
        <f t="shared" ref="C96:L96" si="34">SUM(C97)</f>
        <v>15098.45</v>
      </c>
      <c r="D96" s="133">
        <f t="shared" si="34"/>
        <v>0</v>
      </c>
      <c r="E96" s="133">
        <f t="shared" si="34"/>
        <v>0</v>
      </c>
      <c r="F96" s="133">
        <f t="shared" si="34"/>
        <v>15098.45</v>
      </c>
      <c r="G96" s="133">
        <f t="shared" si="34"/>
        <v>0</v>
      </c>
      <c r="H96" s="133">
        <f t="shared" si="34"/>
        <v>15098.45</v>
      </c>
      <c r="I96" s="133">
        <f t="shared" si="34"/>
        <v>0</v>
      </c>
      <c r="J96" s="133">
        <f t="shared" si="34"/>
        <v>0</v>
      </c>
      <c r="K96" s="133">
        <f t="shared" si="34"/>
        <v>15098.45</v>
      </c>
      <c r="L96" s="133">
        <f t="shared" si="34"/>
        <v>0</v>
      </c>
      <c r="M96" s="134">
        <f t="shared" si="1"/>
        <v>100</v>
      </c>
    </row>
    <row r="97" spans="1:255" ht="47.25" outlineLevel="6">
      <c r="A97" s="135" t="s">
        <v>737</v>
      </c>
      <c r="B97" s="141" t="s">
        <v>738</v>
      </c>
      <c r="C97" s="137">
        <f>SUM(D97:F97)</f>
        <v>15098.45</v>
      </c>
      <c r="D97" s="137"/>
      <c r="E97" s="137"/>
      <c r="F97" s="137">
        <v>15098.45</v>
      </c>
      <c r="G97" s="137"/>
      <c r="H97" s="138">
        <f>SUM(I97:K97)</f>
        <v>15098.45</v>
      </c>
      <c r="I97" s="138"/>
      <c r="J97" s="138"/>
      <c r="K97" s="138">
        <v>15098.45</v>
      </c>
      <c r="L97" s="138"/>
      <c r="M97" s="139">
        <f t="shared" si="1"/>
        <v>100</v>
      </c>
    </row>
    <row r="98" spans="1:255" ht="47.25" outlineLevel="4">
      <c r="A98" s="131" t="s">
        <v>739</v>
      </c>
      <c r="B98" s="132" t="s">
        <v>625</v>
      </c>
      <c r="C98" s="133">
        <f t="shared" ref="C98:L98" si="35">SUM(C99:C100)</f>
        <v>64000</v>
      </c>
      <c r="D98" s="133">
        <f t="shared" si="35"/>
        <v>0</v>
      </c>
      <c r="E98" s="133">
        <f t="shared" si="35"/>
        <v>0</v>
      </c>
      <c r="F98" s="133">
        <f t="shared" si="35"/>
        <v>64000</v>
      </c>
      <c r="G98" s="133">
        <f t="shared" si="35"/>
        <v>0</v>
      </c>
      <c r="H98" s="133">
        <f t="shared" si="35"/>
        <v>58155.45</v>
      </c>
      <c r="I98" s="133">
        <f t="shared" si="35"/>
        <v>0</v>
      </c>
      <c r="J98" s="133">
        <f t="shared" si="35"/>
        <v>0</v>
      </c>
      <c r="K98" s="133">
        <f t="shared" si="35"/>
        <v>58155.45</v>
      </c>
      <c r="L98" s="133">
        <f t="shared" si="35"/>
        <v>0</v>
      </c>
      <c r="M98" s="134">
        <f t="shared" si="1"/>
        <v>90.867890624999987</v>
      </c>
    </row>
    <row r="99" spans="1:255" s="140" customFormat="1" ht="110.25" outlineLevel="6">
      <c r="A99" s="135" t="s">
        <v>740</v>
      </c>
      <c r="B99" s="141" t="s">
        <v>741</v>
      </c>
      <c r="C99" s="137">
        <f>SUM(D99:F99)</f>
        <v>34000</v>
      </c>
      <c r="D99" s="137"/>
      <c r="E99" s="137"/>
      <c r="F99" s="137">
        <v>34000</v>
      </c>
      <c r="G99" s="137"/>
      <c r="H99" s="138">
        <f>SUM(I99:K99)</f>
        <v>28155.45</v>
      </c>
      <c r="I99" s="138"/>
      <c r="J99" s="138"/>
      <c r="K99" s="138">
        <v>28155.45</v>
      </c>
      <c r="L99" s="138"/>
      <c r="M99" s="139">
        <f t="shared" si="1"/>
        <v>82.810147058823532</v>
      </c>
    </row>
    <row r="100" spans="1:255" s="140" customFormat="1" ht="63" outlineLevel="6">
      <c r="A100" s="135" t="s">
        <v>742</v>
      </c>
      <c r="B100" s="141" t="s">
        <v>743</v>
      </c>
      <c r="C100" s="137">
        <f>SUM(D100:F100)</f>
        <v>30000</v>
      </c>
      <c r="D100" s="137"/>
      <c r="E100" s="137"/>
      <c r="F100" s="137">
        <v>30000</v>
      </c>
      <c r="G100" s="137"/>
      <c r="H100" s="138">
        <f>SUM(I100:K100)</f>
        <v>30000</v>
      </c>
      <c r="I100" s="138"/>
      <c r="J100" s="138"/>
      <c r="K100" s="138">
        <v>30000</v>
      </c>
      <c r="L100" s="138"/>
      <c r="M100" s="139">
        <f t="shared" si="1"/>
        <v>100</v>
      </c>
    </row>
    <row r="101" spans="1:255" ht="78.75" outlineLevel="1">
      <c r="A101" s="131" t="s">
        <v>744</v>
      </c>
      <c r="B101" s="132" t="s">
        <v>628</v>
      </c>
      <c r="C101" s="133">
        <f t="shared" ref="C101:L101" si="36">SUM(C102)</f>
        <v>2680207.0100000002</v>
      </c>
      <c r="D101" s="133">
        <f t="shared" si="36"/>
        <v>0</v>
      </c>
      <c r="E101" s="133">
        <f t="shared" si="36"/>
        <v>0</v>
      </c>
      <c r="F101" s="133">
        <f t="shared" si="36"/>
        <v>2680207.0100000002</v>
      </c>
      <c r="G101" s="133">
        <f t="shared" si="36"/>
        <v>0</v>
      </c>
      <c r="H101" s="133">
        <f t="shared" si="36"/>
        <v>2651208.69</v>
      </c>
      <c r="I101" s="133">
        <f t="shared" si="36"/>
        <v>0</v>
      </c>
      <c r="J101" s="133">
        <f t="shared" si="36"/>
        <v>0</v>
      </c>
      <c r="K101" s="133">
        <f t="shared" si="36"/>
        <v>2651208.69</v>
      </c>
      <c r="L101" s="133">
        <f t="shared" si="36"/>
        <v>0</v>
      </c>
      <c r="M101" s="134">
        <f t="shared" si="1"/>
        <v>98.918056706373577</v>
      </c>
    </row>
    <row r="102" spans="1:255" outlineLevel="1">
      <c r="A102" s="154" t="s">
        <v>745</v>
      </c>
      <c r="B102" s="153" t="s">
        <v>629</v>
      </c>
      <c r="C102" s="133">
        <f t="shared" ref="C102:L102" si="37">SUM(C103+C107)</f>
        <v>2680207.0100000002</v>
      </c>
      <c r="D102" s="133">
        <f t="shared" si="37"/>
        <v>0</v>
      </c>
      <c r="E102" s="133">
        <f t="shared" si="37"/>
        <v>0</v>
      </c>
      <c r="F102" s="133">
        <f t="shared" si="37"/>
        <v>2680207.0100000002</v>
      </c>
      <c r="G102" s="133">
        <f t="shared" si="37"/>
        <v>0</v>
      </c>
      <c r="H102" s="133">
        <f t="shared" si="37"/>
        <v>2651208.69</v>
      </c>
      <c r="I102" s="133">
        <f t="shared" si="37"/>
        <v>0</v>
      </c>
      <c r="J102" s="133">
        <f t="shared" si="37"/>
        <v>0</v>
      </c>
      <c r="K102" s="133">
        <f t="shared" si="37"/>
        <v>2651208.69</v>
      </c>
      <c r="L102" s="133">
        <f t="shared" si="37"/>
        <v>0</v>
      </c>
      <c r="M102" s="134">
        <f t="shared" si="1"/>
        <v>98.918056706373577</v>
      </c>
    </row>
    <row r="103" spans="1:255" ht="47.25" outlineLevel="1">
      <c r="A103" s="154" t="s">
        <v>746</v>
      </c>
      <c r="B103" s="153" t="s">
        <v>630</v>
      </c>
      <c r="C103" s="133">
        <f t="shared" ref="C103:L103" si="38">SUM(C104:C106)</f>
        <v>2593857.0100000002</v>
      </c>
      <c r="D103" s="133">
        <f t="shared" si="38"/>
        <v>0</v>
      </c>
      <c r="E103" s="133">
        <f t="shared" si="38"/>
        <v>0</v>
      </c>
      <c r="F103" s="133">
        <f t="shared" si="38"/>
        <v>2593857.0100000002</v>
      </c>
      <c r="G103" s="133">
        <f t="shared" si="38"/>
        <v>0</v>
      </c>
      <c r="H103" s="133">
        <f t="shared" si="38"/>
        <v>2564858.69</v>
      </c>
      <c r="I103" s="133">
        <f t="shared" si="38"/>
        <v>0</v>
      </c>
      <c r="J103" s="133">
        <f t="shared" si="38"/>
        <v>0</v>
      </c>
      <c r="K103" s="133">
        <f t="shared" si="38"/>
        <v>2564858.69</v>
      </c>
      <c r="L103" s="133">
        <f t="shared" si="38"/>
        <v>0</v>
      </c>
      <c r="M103" s="134">
        <f t="shared" si="1"/>
        <v>98.88203860551279</v>
      </c>
    </row>
    <row r="104" spans="1:255" ht="63" outlineLevel="1">
      <c r="A104" s="135" t="s">
        <v>163</v>
      </c>
      <c r="B104" s="141" t="s">
        <v>434</v>
      </c>
      <c r="C104" s="137">
        <f>SUM(D104:F104)</f>
        <v>461388.27</v>
      </c>
      <c r="D104" s="137"/>
      <c r="E104" s="137"/>
      <c r="F104" s="137">
        <v>461388.27</v>
      </c>
      <c r="G104" s="137"/>
      <c r="H104" s="137">
        <f>SUM(I104:K104)</f>
        <v>461388.27</v>
      </c>
      <c r="I104" s="137"/>
      <c r="J104" s="137"/>
      <c r="K104" s="137">
        <v>461388.27</v>
      </c>
      <c r="L104" s="137"/>
      <c r="M104" s="139">
        <f t="shared" si="1"/>
        <v>100</v>
      </c>
    </row>
    <row r="105" spans="1:255" ht="78.75" outlineLevel="1">
      <c r="A105" s="135" t="s">
        <v>747</v>
      </c>
      <c r="B105" s="141" t="s">
        <v>436</v>
      </c>
      <c r="C105" s="137">
        <f>SUM(D105:F105)</f>
        <v>13000</v>
      </c>
      <c r="D105" s="137"/>
      <c r="E105" s="137"/>
      <c r="F105" s="137">
        <v>13000</v>
      </c>
      <c r="G105" s="137"/>
      <c r="H105" s="137">
        <f>SUM(I105:K105)</f>
        <v>13000</v>
      </c>
      <c r="I105" s="137"/>
      <c r="J105" s="137"/>
      <c r="K105" s="137">
        <v>13000</v>
      </c>
      <c r="L105" s="137"/>
      <c r="M105" s="139">
        <f t="shared" si="1"/>
        <v>100</v>
      </c>
    </row>
    <row r="106" spans="1:255" s="140" customFormat="1" ht="47.25" outlineLevel="1">
      <c r="A106" s="135" t="s">
        <v>515</v>
      </c>
      <c r="B106" s="141" t="s">
        <v>438</v>
      </c>
      <c r="C106" s="137">
        <f>SUM(D106:F106)</f>
        <v>2119468.7400000002</v>
      </c>
      <c r="D106" s="137"/>
      <c r="E106" s="137"/>
      <c r="F106" s="137">
        <v>2119468.7400000002</v>
      </c>
      <c r="G106" s="137"/>
      <c r="H106" s="137">
        <f>SUM(I106:K106)</f>
        <v>2090470.42</v>
      </c>
      <c r="I106" s="137"/>
      <c r="J106" s="137"/>
      <c r="K106" s="137">
        <v>2090470.42</v>
      </c>
      <c r="L106" s="137"/>
      <c r="M106" s="139">
        <f t="shared" si="1"/>
        <v>98.631811856776892</v>
      </c>
    </row>
    <row r="107" spans="1:255" ht="47.25" outlineLevel="4">
      <c r="A107" s="131" t="s">
        <v>748</v>
      </c>
      <c r="B107" s="132" t="s">
        <v>632</v>
      </c>
      <c r="C107" s="133">
        <f>SUM(C108:C109)</f>
        <v>86350</v>
      </c>
      <c r="D107" s="133">
        <f>SUM(D108)</f>
        <v>0</v>
      </c>
      <c r="E107" s="133">
        <f>SUM(E108)</f>
        <v>0</v>
      </c>
      <c r="F107" s="133">
        <f t="shared" ref="F107:L107" si="39">SUM(F108:F109)</f>
        <v>86350</v>
      </c>
      <c r="G107" s="133">
        <f t="shared" si="39"/>
        <v>0</v>
      </c>
      <c r="H107" s="133">
        <f t="shared" si="39"/>
        <v>86350</v>
      </c>
      <c r="I107" s="133">
        <f t="shared" si="39"/>
        <v>0</v>
      </c>
      <c r="J107" s="133">
        <f t="shared" si="39"/>
        <v>0</v>
      </c>
      <c r="K107" s="133">
        <f t="shared" si="39"/>
        <v>86350</v>
      </c>
      <c r="L107" s="133">
        <f t="shared" si="39"/>
        <v>0</v>
      </c>
      <c r="M107" s="134">
        <f t="shared" si="1"/>
        <v>100</v>
      </c>
    </row>
    <row r="108" spans="1:255" ht="63" outlineLevel="5">
      <c r="A108" s="135" t="s">
        <v>749</v>
      </c>
      <c r="B108" s="141" t="s">
        <v>428</v>
      </c>
      <c r="C108" s="137">
        <f>SUM(D108:F108)</f>
        <v>82000</v>
      </c>
      <c r="D108" s="137"/>
      <c r="E108" s="137"/>
      <c r="F108" s="137">
        <v>82000</v>
      </c>
      <c r="G108" s="137"/>
      <c r="H108" s="138">
        <f>SUM(I108:K108)</f>
        <v>82000</v>
      </c>
      <c r="I108" s="138"/>
      <c r="J108" s="138"/>
      <c r="K108" s="138">
        <v>82000</v>
      </c>
      <c r="L108" s="138"/>
      <c r="M108" s="139">
        <f t="shared" si="1"/>
        <v>100</v>
      </c>
    </row>
    <row r="109" spans="1:255" ht="47.25" outlineLevel="5">
      <c r="A109" s="159" t="s">
        <v>149</v>
      </c>
      <c r="B109" s="141" t="s">
        <v>430</v>
      </c>
      <c r="C109" s="137">
        <f>SUM(D109:F109)</f>
        <v>4350</v>
      </c>
      <c r="D109" s="137"/>
      <c r="E109" s="137"/>
      <c r="F109" s="137">
        <v>4350</v>
      </c>
      <c r="G109" s="137"/>
      <c r="H109" s="138">
        <f>SUM(I109:K109)</f>
        <v>4350</v>
      </c>
      <c r="I109" s="138"/>
      <c r="J109" s="138"/>
      <c r="K109" s="138">
        <v>4350</v>
      </c>
      <c r="L109" s="138"/>
      <c r="M109" s="139">
        <f t="shared" si="1"/>
        <v>100</v>
      </c>
    </row>
    <row r="110" spans="1:255" s="161" customFormat="1" ht="126" outlineLevel="5">
      <c r="A110" s="364" t="s">
        <v>944</v>
      </c>
      <c r="B110" s="365" t="s">
        <v>640</v>
      </c>
      <c r="C110" s="133">
        <f>SUM(C111)</f>
        <v>0</v>
      </c>
      <c r="D110" s="133">
        <f t="shared" ref="D110:L112" si="40">SUM(D111)</f>
        <v>0</v>
      </c>
      <c r="E110" s="133">
        <f t="shared" si="40"/>
        <v>0</v>
      </c>
      <c r="F110" s="133">
        <f t="shared" si="40"/>
        <v>0</v>
      </c>
      <c r="G110" s="133">
        <f t="shared" si="40"/>
        <v>0</v>
      </c>
      <c r="H110" s="133">
        <f t="shared" si="40"/>
        <v>0</v>
      </c>
      <c r="I110" s="133">
        <f t="shared" si="40"/>
        <v>0</v>
      </c>
      <c r="J110" s="133">
        <f t="shared" si="40"/>
        <v>0</v>
      </c>
      <c r="K110" s="133">
        <f t="shared" si="40"/>
        <v>0</v>
      </c>
      <c r="L110" s="133">
        <f t="shared" si="40"/>
        <v>0</v>
      </c>
      <c r="M110" s="134" t="e">
        <f t="shared" si="1"/>
        <v>#DIV/0!</v>
      </c>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147"/>
      <c r="DC110" s="147"/>
      <c r="DD110" s="147"/>
      <c r="DE110" s="147"/>
      <c r="DF110" s="147"/>
      <c r="DG110" s="147"/>
      <c r="DH110" s="147"/>
      <c r="DI110" s="147"/>
      <c r="DJ110" s="147"/>
      <c r="DK110" s="147"/>
      <c r="DL110" s="147"/>
      <c r="DM110" s="147"/>
      <c r="DN110" s="147"/>
      <c r="DO110" s="147"/>
      <c r="DP110" s="147"/>
      <c r="DQ110" s="147"/>
      <c r="DR110" s="147"/>
      <c r="DS110" s="147"/>
      <c r="DT110" s="147"/>
      <c r="DU110" s="147"/>
      <c r="DV110" s="147"/>
      <c r="DW110" s="147"/>
      <c r="DX110" s="147"/>
      <c r="DY110" s="147"/>
      <c r="DZ110" s="147"/>
      <c r="EA110" s="147"/>
      <c r="EB110" s="147"/>
      <c r="EC110" s="147"/>
      <c r="ED110" s="147"/>
      <c r="EE110" s="147"/>
      <c r="EF110" s="147"/>
      <c r="EG110" s="147"/>
      <c r="EH110" s="147"/>
      <c r="EI110" s="147"/>
      <c r="EJ110" s="147"/>
      <c r="EK110" s="147"/>
      <c r="EL110" s="147"/>
      <c r="EM110" s="147"/>
      <c r="EN110" s="147"/>
      <c r="EO110" s="147"/>
      <c r="EP110" s="147"/>
      <c r="EQ110" s="147"/>
      <c r="ER110" s="147"/>
      <c r="ES110" s="147"/>
      <c r="ET110" s="147"/>
      <c r="EU110" s="147"/>
      <c r="EV110" s="147"/>
      <c r="EW110" s="147"/>
      <c r="EX110" s="147"/>
      <c r="EY110" s="147"/>
      <c r="EZ110" s="147"/>
      <c r="FA110" s="147"/>
      <c r="FB110" s="147"/>
      <c r="FC110" s="147"/>
      <c r="FD110" s="147"/>
      <c r="FE110" s="147"/>
      <c r="FF110" s="147"/>
      <c r="FG110" s="147"/>
      <c r="FH110" s="147"/>
      <c r="FI110" s="147"/>
      <c r="FJ110" s="147"/>
      <c r="FK110" s="147"/>
      <c r="FL110" s="147"/>
      <c r="FM110" s="147"/>
      <c r="FN110" s="147"/>
      <c r="FO110" s="147"/>
      <c r="FP110" s="147"/>
      <c r="FQ110" s="147"/>
      <c r="FR110" s="147"/>
      <c r="FS110" s="147"/>
      <c r="FT110" s="147"/>
      <c r="FU110" s="147"/>
      <c r="FV110" s="147"/>
      <c r="FW110" s="147"/>
      <c r="FX110" s="147"/>
      <c r="FY110" s="147"/>
      <c r="FZ110" s="147"/>
      <c r="GA110" s="147"/>
      <c r="GB110" s="147"/>
      <c r="GC110" s="147"/>
      <c r="GD110" s="147"/>
      <c r="GE110" s="147"/>
      <c r="GF110" s="147"/>
      <c r="GG110" s="147"/>
      <c r="GH110" s="147"/>
      <c r="GI110" s="147"/>
      <c r="GJ110" s="147"/>
      <c r="GK110" s="147"/>
      <c r="GL110" s="147"/>
      <c r="GM110" s="147"/>
      <c r="GN110" s="147"/>
      <c r="GO110" s="147"/>
      <c r="GP110" s="147"/>
      <c r="GQ110" s="147"/>
      <c r="GR110" s="147"/>
      <c r="GS110" s="147"/>
      <c r="GT110" s="147"/>
      <c r="GU110" s="147"/>
      <c r="GV110" s="147"/>
      <c r="GW110" s="147"/>
      <c r="GX110" s="147"/>
      <c r="GY110" s="147"/>
      <c r="GZ110" s="147"/>
      <c r="HA110" s="147"/>
      <c r="HB110" s="147"/>
      <c r="HC110" s="147"/>
      <c r="HD110" s="147"/>
      <c r="HE110" s="147"/>
      <c r="HF110" s="147"/>
      <c r="HG110" s="147"/>
      <c r="HH110" s="147"/>
      <c r="HI110" s="147"/>
      <c r="HJ110" s="147"/>
      <c r="HK110" s="147"/>
      <c r="HL110" s="147"/>
      <c r="HM110" s="147"/>
      <c r="HN110" s="147"/>
      <c r="HO110" s="147"/>
      <c r="HP110" s="147"/>
      <c r="HQ110" s="147"/>
      <c r="HR110" s="147"/>
      <c r="HS110" s="147"/>
      <c r="HT110" s="147"/>
      <c r="HU110" s="147"/>
      <c r="HV110" s="147"/>
      <c r="HW110" s="147"/>
      <c r="HX110" s="147"/>
      <c r="HY110" s="147"/>
      <c r="HZ110" s="147"/>
      <c r="IA110" s="147"/>
      <c r="IB110" s="147"/>
      <c r="IC110" s="147"/>
      <c r="ID110" s="147"/>
      <c r="IE110" s="147"/>
      <c r="IF110" s="147"/>
      <c r="IG110" s="147"/>
      <c r="IH110" s="147"/>
      <c r="II110" s="147"/>
      <c r="IJ110" s="147"/>
      <c r="IK110" s="147"/>
      <c r="IL110" s="147"/>
      <c r="IM110" s="147"/>
      <c r="IN110" s="147"/>
      <c r="IO110" s="147"/>
      <c r="IP110" s="147"/>
      <c r="IQ110" s="147"/>
      <c r="IR110" s="147"/>
      <c r="IS110" s="147"/>
      <c r="IT110" s="147"/>
      <c r="IU110" s="147"/>
    </row>
    <row r="111" spans="1:255" s="161" customFormat="1" outlineLevel="5">
      <c r="A111" s="364" t="s">
        <v>945</v>
      </c>
      <c r="B111" s="365" t="s">
        <v>641</v>
      </c>
      <c r="C111" s="133">
        <f>SUM(C112)</f>
        <v>0</v>
      </c>
      <c r="D111" s="133">
        <f t="shared" si="40"/>
        <v>0</v>
      </c>
      <c r="E111" s="133">
        <f t="shared" si="40"/>
        <v>0</v>
      </c>
      <c r="F111" s="133">
        <f t="shared" si="40"/>
        <v>0</v>
      </c>
      <c r="G111" s="133">
        <f t="shared" si="40"/>
        <v>0</v>
      </c>
      <c r="H111" s="133">
        <f t="shared" si="40"/>
        <v>0</v>
      </c>
      <c r="I111" s="133">
        <f t="shared" si="40"/>
        <v>0</v>
      </c>
      <c r="J111" s="133">
        <f t="shared" si="40"/>
        <v>0</v>
      </c>
      <c r="K111" s="133">
        <f t="shared" si="40"/>
        <v>0</v>
      </c>
      <c r="L111" s="133">
        <f t="shared" si="40"/>
        <v>0</v>
      </c>
      <c r="M111" s="134" t="e">
        <f t="shared" si="1"/>
        <v>#DIV/0!</v>
      </c>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147"/>
      <c r="DC111" s="147"/>
      <c r="DD111" s="147"/>
      <c r="DE111" s="147"/>
      <c r="DF111" s="147"/>
      <c r="DG111" s="147"/>
      <c r="DH111" s="147"/>
      <c r="DI111" s="147"/>
      <c r="DJ111" s="147"/>
      <c r="DK111" s="147"/>
      <c r="DL111" s="147"/>
      <c r="DM111" s="147"/>
      <c r="DN111" s="147"/>
      <c r="DO111" s="147"/>
      <c r="DP111" s="147"/>
      <c r="DQ111" s="147"/>
      <c r="DR111" s="147"/>
      <c r="DS111" s="147"/>
      <c r="DT111" s="147"/>
      <c r="DU111" s="147"/>
      <c r="DV111" s="147"/>
      <c r="DW111" s="147"/>
      <c r="DX111" s="147"/>
      <c r="DY111" s="147"/>
      <c r="DZ111" s="147"/>
      <c r="EA111" s="147"/>
      <c r="EB111" s="147"/>
      <c r="EC111" s="147"/>
      <c r="ED111" s="147"/>
      <c r="EE111" s="147"/>
      <c r="EF111" s="147"/>
      <c r="EG111" s="147"/>
      <c r="EH111" s="147"/>
      <c r="EI111" s="147"/>
      <c r="EJ111" s="147"/>
      <c r="EK111" s="147"/>
      <c r="EL111" s="147"/>
      <c r="EM111" s="147"/>
      <c r="EN111" s="147"/>
      <c r="EO111" s="147"/>
      <c r="EP111" s="147"/>
      <c r="EQ111" s="147"/>
      <c r="ER111" s="147"/>
      <c r="ES111" s="147"/>
      <c r="ET111" s="147"/>
      <c r="EU111" s="147"/>
      <c r="EV111" s="147"/>
      <c r="EW111" s="147"/>
      <c r="EX111" s="147"/>
      <c r="EY111" s="147"/>
      <c r="EZ111" s="147"/>
      <c r="FA111" s="147"/>
      <c r="FB111" s="147"/>
      <c r="FC111" s="147"/>
      <c r="FD111" s="147"/>
      <c r="FE111" s="147"/>
      <c r="FF111" s="147"/>
      <c r="FG111" s="147"/>
      <c r="FH111" s="147"/>
      <c r="FI111" s="147"/>
      <c r="FJ111" s="147"/>
      <c r="FK111" s="147"/>
      <c r="FL111" s="147"/>
      <c r="FM111" s="147"/>
      <c r="FN111" s="147"/>
      <c r="FO111" s="147"/>
      <c r="FP111" s="147"/>
      <c r="FQ111" s="147"/>
      <c r="FR111" s="147"/>
      <c r="FS111" s="147"/>
      <c r="FT111" s="147"/>
      <c r="FU111" s="147"/>
      <c r="FV111" s="147"/>
      <c r="FW111" s="147"/>
      <c r="FX111" s="147"/>
      <c r="FY111" s="147"/>
      <c r="FZ111" s="147"/>
      <c r="GA111" s="147"/>
      <c r="GB111" s="147"/>
      <c r="GC111" s="147"/>
      <c r="GD111" s="147"/>
      <c r="GE111" s="147"/>
      <c r="GF111" s="147"/>
      <c r="GG111" s="147"/>
      <c r="GH111" s="147"/>
      <c r="GI111" s="147"/>
      <c r="GJ111" s="147"/>
      <c r="GK111" s="147"/>
      <c r="GL111" s="147"/>
      <c r="GM111" s="147"/>
      <c r="GN111" s="147"/>
      <c r="GO111" s="147"/>
      <c r="GP111" s="147"/>
      <c r="GQ111" s="147"/>
      <c r="GR111" s="147"/>
      <c r="GS111" s="147"/>
      <c r="GT111" s="147"/>
      <c r="GU111" s="147"/>
      <c r="GV111" s="147"/>
      <c r="GW111" s="147"/>
      <c r="GX111" s="147"/>
      <c r="GY111" s="147"/>
      <c r="GZ111" s="147"/>
      <c r="HA111" s="147"/>
      <c r="HB111" s="147"/>
      <c r="HC111" s="147"/>
      <c r="HD111" s="147"/>
      <c r="HE111" s="147"/>
      <c r="HF111" s="147"/>
      <c r="HG111" s="147"/>
      <c r="HH111" s="147"/>
      <c r="HI111" s="147"/>
      <c r="HJ111" s="147"/>
      <c r="HK111" s="147"/>
      <c r="HL111" s="147"/>
      <c r="HM111" s="147"/>
      <c r="HN111" s="147"/>
      <c r="HO111" s="147"/>
      <c r="HP111" s="147"/>
      <c r="HQ111" s="147"/>
      <c r="HR111" s="147"/>
      <c r="HS111" s="147"/>
      <c r="HT111" s="147"/>
      <c r="HU111" s="147"/>
      <c r="HV111" s="147"/>
      <c r="HW111" s="147"/>
      <c r="HX111" s="147"/>
      <c r="HY111" s="147"/>
      <c r="HZ111" s="147"/>
      <c r="IA111" s="147"/>
      <c r="IB111" s="147"/>
      <c r="IC111" s="147"/>
      <c r="ID111" s="147"/>
      <c r="IE111" s="147"/>
      <c r="IF111" s="147"/>
      <c r="IG111" s="147"/>
      <c r="IH111" s="147"/>
      <c r="II111" s="147"/>
      <c r="IJ111" s="147"/>
      <c r="IK111" s="147"/>
      <c r="IL111" s="147"/>
      <c r="IM111" s="147"/>
      <c r="IN111" s="147"/>
      <c r="IO111" s="147"/>
      <c r="IP111" s="147"/>
      <c r="IQ111" s="147"/>
      <c r="IR111" s="147"/>
      <c r="IS111" s="147"/>
      <c r="IT111" s="147"/>
      <c r="IU111" s="147"/>
    </row>
    <row r="112" spans="1:255" s="161" customFormat="1" ht="47.25" outlineLevel="5">
      <c r="A112" s="364" t="s">
        <v>946</v>
      </c>
      <c r="B112" s="365" t="s">
        <v>642</v>
      </c>
      <c r="C112" s="133">
        <f>SUM(C113)</f>
        <v>0</v>
      </c>
      <c r="D112" s="133">
        <f t="shared" si="40"/>
        <v>0</v>
      </c>
      <c r="E112" s="133">
        <f t="shared" si="40"/>
        <v>0</v>
      </c>
      <c r="F112" s="133">
        <f t="shared" si="40"/>
        <v>0</v>
      </c>
      <c r="G112" s="133">
        <f t="shared" si="40"/>
        <v>0</v>
      </c>
      <c r="H112" s="133">
        <f t="shared" si="40"/>
        <v>0</v>
      </c>
      <c r="I112" s="133">
        <f t="shared" si="40"/>
        <v>0</v>
      </c>
      <c r="J112" s="133">
        <f t="shared" si="40"/>
        <v>0</v>
      </c>
      <c r="K112" s="133">
        <f t="shared" si="40"/>
        <v>0</v>
      </c>
      <c r="L112" s="133">
        <f t="shared" si="40"/>
        <v>0</v>
      </c>
      <c r="M112" s="134" t="e">
        <f t="shared" si="1"/>
        <v>#DIV/0!</v>
      </c>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147"/>
      <c r="DC112" s="147"/>
      <c r="DD112" s="147"/>
      <c r="DE112" s="147"/>
      <c r="DF112" s="147"/>
      <c r="DG112" s="147"/>
      <c r="DH112" s="147"/>
      <c r="DI112" s="147"/>
      <c r="DJ112" s="147"/>
      <c r="DK112" s="147"/>
      <c r="DL112" s="147"/>
      <c r="DM112" s="147"/>
      <c r="DN112" s="147"/>
      <c r="DO112" s="147"/>
      <c r="DP112" s="147"/>
      <c r="DQ112" s="147"/>
      <c r="DR112" s="147"/>
      <c r="DS112" s="147"/>
      <c r="DT112" s="147"/>
      <c r="DU112" s="147"/>
      <c r="DV112" s="147"/>
      <c r="DW112" s="147"/>
      <c r="DX112" s="147"/>
      <c r="DY112" s="147"/>
      <c r="DZ112" s="147"/>
      <c r="EA112" s="147"/>
      <c r="EB112" s="147"/>
      <c r="EC112" s="147"/>
      <c r="ED112" s="147"/>
      <c r="EE112" s="147"/>
      <c r="EF112" s="147"/>
      <c r="EG112" s="147"/>
      <c r="EH112" s="147"/>
      <c r="EI112" s="147"/>
      <c r="EJ112" s="147"/>
      <c r="EK112" s="147"/>
      <c r="EL112" s="147"/>
      <c r="EM112" s="147"/>
      <c r="EN112" s="147"/>
      <c r="EO112" s="147"/>
      <c r="EP112" s="147"/>
      <c r="EQ112" s="147"/>
      <c r="ER112" s="147"/>
      <c r="ES112" s="147"/>
      <c r="ET112" s="147"/>
      <c r="EU112" s="147"/>
      <c r="EV112" s="147"/>
      <c r="EW112" s="147"/>
      <c r="EX112" s="147"/>
      <c r="EY112" s="147"/>
      <c r="EZ112" s="147"/>
      <c r="FA112" s="147"/>
      <c r="FB112" s="147"/>
      <c r="FC112" s="147"/>
      <c r="FD112" s="147"/>
      <c r="FE112" s="147"/>
      <c r="FF112" s="147"/>
      <c r="FG112" s="147"/>
      <c r="FH112" s="147"/>
      <c r="FI112" s="147"/>
      <c r="FJ112" s="147"/>
      <c r="FK112" s="147"/>
      <c r="FL112" s="147"/>
      <c r="FM112" s="147"/>
      <c r="FN112" s="147"/>
      <c r="FO112" s="147"/>
      <c r="FP112" s="147"/>
      <c r="FQ112" s="147"/>
      <c r="FR112" s="147"/>
      <c r="FS112" s="147"/>
      <c r="FT112" s="147"/>
      <c r="FU112" s="147"/>
      <c r="FV112" s="147"/>
      <c r="FW112" s="147"/>
      <c r="FX112" s="147"/>
      <c r="FY112" s="147"/>
      <c r="FZ112" s="147"/>
      <c r="GA112" s="147"/>
      <c r="GB112" s="147"/>
      <c r="GC112" s="147"/>
      <c r="GD112" s="147"/>
      <c r="GE112" s="147"/>
      <c r="GF112" s="147"/>
      <c r="GG112" s="147"/>
      <c r="GH112" s="147"/>
      <c r="GI112" s="147"/>
      <c r="GJ112" s="147"/>
      <c r="GK112" s="147"/>
      <c r="GL112" s="147"/>
      <c r="GM112" s="147"/>
      <c r="GN112" s="147"/>
      <c r="GO112" s="147"/>
      <c r="GP112" s="147"/>
      <c r="GQ112" s="147"/>
      <c r="GR112" s="147"/>
      <c r="GS112" s="147"/>
      <c r="GT112" s="147"/>
      <c r="GU112" s="147"/>
      <c r="GV112" s="147"/>
      <c r="GW112" s="147"/>
      <c r="GX112" s="147"/>
      <c r="GY112" s="147"/>
      <c r="GZ112" s="147"/>
      <c r="HA112" s="147"/>
      <c r="HB112" s="147"/>
      <c r="HC112" s="147"/>
      <c r="HD112" s="147"/>
      <c r="HE112" s="147"/>
      <c r="HF112" s="147"/>
      <c r="HG112" s="147"/>
      <c r="HH112" s="147"/>
      <c r="HI112" s="147"/>
      <c r="HJ112" s="147"/>
      <c r="HK112" s="147"/>
      <c r="HL112" s="147"/>
      <c r="HM112" s="147"/>
      <c r="HN112" s="147"/>
      <c r="HO112" s="147"/>
      <c r="HP112" s="147"/>
      <c r="HQ112" s="147"/>
      <c r="HR112" s="147"/>
      <c r="HS112" s="147"/>
      <c r="HT112" s="147"/>
      <c r="HU112" s="147"/>
      <c r="HV112" s="147"/>
      <c r="HW112" s="147"/>
      <c r="HX112" s="147"/>
      <c r="HY112" s="147"/>
      <c r="HZ112" s="147"/>
      <c r="IA112" s="147"/>
      <c r="IB112" s="147"/>
      <c r="IC112" s="147"/>
      <c r="ID112" s="147"/>
      <c r="IE112" s="147"/>
      <c r="IF112" s="147"/>
      <c r="IG112" s="147"/>
      <c r="IH112" s="147"/>
      <c r="II112" s="147"/>
      <c r="IJ112" s="147"/>
      <c r="IK112" s="147"/>
      <c r="IL112" s="147"/>
      <c r="IM112" s="147"/>
      <c r="IN112" s="147"/>
      <c r="IO112" s="147"/>
      <c r="IP112" s="147"/>
      <c r="IQ112" s="147"/>
      <c r="IR112" s="147"/>
      <c r="IS112" s="147"/>
      <c r="IT112" s="147"/>
      <c r="IU112" s="147"/>
    </row>
    <row r="113" spans="1:256" ht="110.25" outlineLevel="5">
      <c r="A113" s="350" t="s">
        <v>947</v>
      </c>
      <c r="B113" s="351" t="s">
        <v>948</v>
      </c>
      <c r="C113" s="137">
        <f>SUM(D113:F113)</f>
        <v>0</v>
      </c>
      <c r="D113" s="137"/>
      <c r="E113" s="137"/>
      <c r="F113" s="137"/>
      <c r="G113" s="137"/>
      <c r="H113" s="138">
        <f>SUM(I113:K113)</f>
        <v>0</v>
      </c>
      <c r="I113" s="138"/>
      <c r="J113" s="138"/>
      <c r="K113" s="138"/>
      <c r="L113" s="138"/>
      <c r="M113" s="139" t="e">
        <f t="shared" si="1"/>
        <v>#DIV/0!</v>
      </c>
    </row>
    <row r="114" spans="1:256" s="147" customFormat="1" ht="63" outlineLevel="5">
      <c r="A114" s="160" t="s">
        <v>750</v>
      </c>
      <c r="B114" s="132" t="s">
        <v>650</v>
      </c>
      <c r="C114" s="133">
        <f t="shared" ref="C114:L115" si="41">SUM(C115)</f>
        <v>174000</v>
      </c>
      <c r="D114" s="133">
        <f t="shared" si="41"/>
        <v>0</v>
      </c>
      <c r="E114" s="133">
        <f t="shared" si="41"/>
        <v>0</v>
      </c>
      <c r="F114" s="133">
        <f t="shared" si="41"/>
        <v>174000</v>
      </c>
      <c r="G114" s="133">
        <f t="shared" si="41"/>
        <v>0</v>
      </c>
      <c r="H114" s="133">
        <f t="shared" si="41"/>
        <v>174000</v>
      </c>
      <c r="I114" s="133">
        <f t="shared" si="41"/>
        <v>0</v>
      </c>
      <c r="J114" s="133">
        <f t="shared" si="41"/>
        <v>0</v>
      </c>
      <c r="K114" s="133">
        <f t="shared" si="41"/>
        <v>174000</v>
      </c>
      <c r="L114" s="133">
        <f t="shared" si="41"/>
        <v>0</v>
      </c>
      <c r="M114" s="134">
        <f t="shared" si="1"/>
        <v>100</v>
      </c>
      <c r="IV114" s="161"/>
    </row>
    <row r="115" spans="1:256" s="147" customFormat="1" outlineLevel="5">
      <c r="A115" s="162" t="s">
        <v>751</v>
      </c>
      <c r="B115" s="132" t="s">
        <v>653</v>
      </c>
      <c r="C115" s="133">
        <f t="shared" si="41"/>
        <v>174000</v>
      </c>
      <c r="D115" s="133">
        <f t="shared" si="41"/>
        <v>0</v>
      </c>
      <c r="E115" s="133">
        <f t="shared" si="41"/>
        <v>0</v>
      </c>
      <c r="F115" s="133">
        <f t="shared" si="41"/>
        <v>174000</v>
      </c>
      <c r="G115" s="133">
        <f t="shared" si="41"/>
        <v>0</v>
      </c>
      <c r="H115" s="133">
        <f t="shared" si="41"/>
        <v>174000</v>
      </c>
      <c r="I115" s="133">
        <f t="shared" si="41"/>
        <v>0</v>
      </c>
      <c r="J115" s="133">
        <f t="shared" si="41"/>
        <v>0</v>
      </c>
      <c r="K115" s="133">
        <f t="shared" si="41"/>
        <v>174000</v>
      </c>
      <c r="L115" s="133">
        <f t="shared" si="41"/>
        <v>0</v>
      </c>
      <c r="M115" s="134">
        <f t="shared" si="1"/>
        <v>100</v>
      </c>
      <c r="IV115" s="161"/>
    </row>
    <row r="116" spans="1:256" s="147" customFormat="1" ht="78.75" outlineLevel="5">
      <c r="A116" s="163" t="s">
        <v>752</v>
      </c>
      <c r="B116" s="132" t="s">
        <v>654</v>
      </c>
      <c r="C116" s="133">
        <f>SUM(C117:C118)</f>
        <v>174000</v>
      </c>
      <c r="D116" s="133">
        <f t="shared" ref="D116:L116" si="42">SUM(D117:D118)</f>
        <v>0</v>
      </c>
      <c r="E116" s="133">
        <f t="shared" si="42"/>
        <v>0</v>
      </c>
      <c r="F116" s="133">
        <f t="shared" si="42"/>
        <v>174000</v>
      </c>
      <c r="G116" s="133">
        <f t="shared" si="42"/>
        <v>0</v>
      </c>
      <c r="H116" s="133">
        <f t="shared" si="42"/>
        <v>174000</v>
      </c>
      <c r="I116" s="133">
        <f t="shared" si="42"/>
        <v>0</v>
      </c>
      <c r="J116" s="133">
        <f t="shared" si="42"/>
        <v>0</v>
      </c>
      <c r="K116" s="133">
        <f t="shared" si="42"/>
        <v>174000</v>
      </c>
      <c r="L116" s="133">
        <f t="shared" si="42"/>
        <v>0</v>
      </c>
      <c r="M116" s="134">
        <f t="shared" si="1"/>
        <v>100</v>
      </c>
      <c r="IV116" s="161"/>
    </row>
    <row r="117" spans="1:256" s="147" customFormat="1" ht="47.25" outlineLevel="5">
      <c r="A117" s="350" t="s">
        <v>949</v>
      </c>
      <c r="B117" s="351" t="s">
        <v>950</v>
      </c>
      <c r="C117" s="137">
        <f>SUM(D117:G117)</f>
        <v>74000</v>
      </c>
      <c r="D117" s="133"/>
      <c r="E117" s="133"/>
      <c r="F117" s="137">
        <v>74000</v>
      </c>
      <c r="G117" s="137"/>
      <c r="H117" s="138">
        <f>SUM(I117:L117)</f>
        <v>74000</v>
      </c>
      <c r="I117" s="137"/>
      <c r="J117" s="137"/>
      <c r="K117" s="137">
        <v>74000</v>
      </c>
      <c r="L117" s="137"/>
      <c r="M117" s="139">
        <f t="shared" si="1"/>
        <v>100</v>
      </c>
      <c r="N117" s="140"/>
      <c r="IV117" s="161"/>
    </row>
    <row r="118" spans="1:256" s="140" customFormat="1" ht="47.25" outlineLevel="5">
      <c r="A118" s="164" t="s">
        <v>753</v>
      </c>
      <c r="B118" s="141" t="s">
        <v>501</v>
      </c>
      <c r="C118" s="137">
        <f>SUM(D118:G118)</f>
        <v>100000</v>
      </c>
      <c r="D118" s="137"/>
      <c r="E118" s="137"/>
      <c r="F118" s="137">
        <v>100000</v>
      </c>
      <c r="G118" s="137"/>
      <c r="H118" s="138">
        <f>SUM(I118:L118)</f>
        <v>100000</v>
      </c>
      <c r="I118" s="138"/>
      <c r="J118" s="138"/>
      <c r="K118" s="138">
        <v>100000</v>
      </c>
      <c r="L118" s="138"/>
      <c r="M118" s="139">
        <f t="shared" si="1"/>
        <v>100</v>
      </c>
      <c r="IV118" s="165"/>
    </row>
    <row r="119" spans="1:256" outlineLevel="5">
      <c r="A119" s="439" t="s">
        <v>655</v>
      </c>
      <c r="B119" s="439"/>
      <c r="C119" s="166">
        <f t="shared" ref="C119:L119" si="43">SUM(C101+C94+C90+C78+C57+C32+C6+C114+C110)</f>
        <v>157063277.97299999</v>
      </c>
      <c r="D119" s="166">
        <f t="shared" si="43"/>
        <v>8146891.6800000006</v>
      </c>
      <c r="E119" s="166">
        <f t="shared" si="43"/>
        <v>77777280.732999995</v>
      </c>
      <c r="F119" s="166">
        <f t="shared" si="43"/>
        <v>71036594.159999996</v>
      </c>
      <c r="G119" s="166">
        <f t="shared" si="43"/>
        <v>102511.4</v>
      </c>
      <c r="H119" s="166">
        <f t="shared" si="43"/>
        <v>147786961.34999999</v>
      </c>
      <c r="I119" s="166">
        <f t="shared" si="43"/>
        <v>8146891.7000000002</v>
      </c>
      <c r="J119" s="166">
        <f t="shared" si="43"/>
        <v>72068101.319999993</v>
      </c>
      <c r="K119" s="166">
        <f t="shared" si="43"/>
        <v>67481151.460000008</v>
      </c>
      <c r="L119" s="166">
        <f t="shared" si="43"/>
        <v>90816.87</v>
      </c>
      <c r="M119" s="134">
        <f t="shared" si="1"/>
        <v>94.093898495742181</v>
      </c>
    </row>
    <row r="120" spans="1:256" outlineLevel="5">
      <c r="A120" s="303" t="s">
        <v>656</v>
      </c>
      <c r="B120" s="167"/>
      <c r="C120" s="168">
        <f t="shared" ref="C120:L120" si="44">SUM(C119/C133*100)</f>
        <v>98.744462610958351</v>
      </c>
      <c r="D120" s="168">
        <f t="shared" si="44"/>
        <v>95.153162585122985</v>
      </c>
      <c r="E120" s="168">
        <f t="shared" si="44"/>
        <v>100</v>
      </c>
      <c r="F120" s="168">
        <f t="shared" si="44"/>
        <v>97.821384080807576</v>
      </c>
      <c r="G120" s="168">
        <f t="shared" si="44"/>
        <v>100</v>
      </c>
      <c r="H120" s="168">
        <f t="shared" si="44"/>
        <v>98.666705570593365</v>
      </c>
      <c r="I120" s="168">
        <f t="shared" si="44"/>
        <v>95.153162596444901</v>
      </c>
      <c r="J120" s="168">
        <f t="shared" si="44"/>
        <v>100</v>
      </c>
      <c r="K120" s="168">
        <f t="shared" si="44"/>
        <v>97.709226805895199</v>
      </c>
      <c r="L120" s="168">
        <f t="shared" si="44"/>
        <v>100</v>
      </c>
      <c r="M120" s="139">
        <f t="shared" si="1"/>
        <v>99.921254277648615</v>
      </c>
    </row>
    <row r="121" spans="1:256" s="161" customFormat="1" ht="63" outlineLevel="5">
      <c r="A121" s="366" t="s">
        <v>951</v>
      </c>
      <c r="B121" s="365" t="s">
        <v>952</v>
      </c>
      <c r="C121" s="367">
        <f>SUM(C122)</f>
        <v>990214</v>
      </c>
      <c r="D121" s="367">
        <f t="shared" ref="D121:L122" si="45">SUM(D122)</f>
        <v>0</v>
      </c>
      <c r="E121" s="367">
        <f t="shared" si="45"/>
        <v>0</v>
      </c>
      <c r="F121" s="367">
        <f t="shared" si="45"/>
        <v>990214</v>
      </c>
      <c r="G121" s="367">
        <f t="shared" si="45"/>
        <v>0</v>
      </c>
      <c r="H121" s="367">
        <f t="shared" si="45"/>
        <v>990214</v>
      </c>
      <c r="I121" s="367">
        <f t="shared" si="45"/>
        <v>0</v>
      </c>
      <c r="J121" s="367">
        <f t="shared" si="45"/>
        <v>0</v>
      </c>
      <c r="K121" s="367">
        <f t="shared" si="45"/>
        <v>990214</v>
      </c>
      <c r="L121" s="367">
        <f t="shared" si="45"/>
        <v>0</v>
      </c>
      <c r="M121" s="134">
        <f t="shared" si="1"/>
        <v>100</v>
      </c>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c r="BI121" s="147"/>
      <c r="BJ121" s="147"/>
      <c r="BK121" s="147"/>
      <c r="BL121" s="147"/>
      <c r="BM121" s="147"/>
      <c r="BN121" s="147"/>
      <c r="BO121" s="147"/>
      <c r="BP121" s="147"/>
      <c r="BQ121" s="147"/>
      <c r="BR121" s="147"/>
      <c r="BS121" s="147"/>
      <c r="BT121" s="147"/>
      <c r="BU121" s="147"/>
      <c r="BV121" s="147"/>
      <c r="BW121" s="147"/>
      <c r="BX121" s="147"/>
      <c r="BY121" s="147"/>
      <c r="BZ121" s="147"/>
      <c r="CA121" s="147"/>
      <c r="CB121" s="147"/>
      <c r="CC121" s="147"/>
      <c r="CD121" s="147"/>
      <c r="CE121" s="147"/>
      <c r="CF121" s="147"/>
      <c r="CG121" s="147"/>
      <c r="CH121" s="147"/>
      <c r="CI121" s="147"/>
      <c r="CJ121" s="147"/>
      <c r="CK121" s="147"/>
      <c r="CL121" s="147"/>
      <c r="CM121" s="147"/>
      <c r="CN121" s="147"/>
      <c r="CO121" s="147"/>
      <c r="CP121" s="147"/>
      <c r="CQ121" s="147"/>
      <c r="CR121" s="147"/>
      <c r="CS121" s="147"/>
      <c r="CT121" s="147"/>
      <c r="CU121" s="147"/>
      <c r="CV121" s="147"/>
      <c r="CW121" s="147"/>
      <c r="CX121" s="147"/>
      <c r="CY121" s="147"/>
      <c r="CZ121" s="147"/>
      <c r="DA121" s="147"/>
      <c r="DB121" s="147"/>
      <c r="DC121" s="147"/>
      <c r="DD121" s="147"/>
      <c r="DE121" s="147"/>
      <c r="DF121" s="147"/>
      <c r="DG121" s="147"/>
      <c r="DH121" s="147"/>
      <c r="DI121" s="147"/>
      <c r="DJ121" s="147"/>
      <c r="DK121" s="147"/>
      <c r="DL121" s="147"/>
      <c r="DM121" s="147"/>
      <c r="DN121" s="147"/>
      <c r="DO121" s="147"/>
      <c r="DP121" s="147"/>
      <c r="DQ121" s="147"/>
      <c r="DR121" s="147"/>
      <c r="DS121" s="147"/>
      <c r="DT121" s="147"/>
      <c r="DU121" s="147"/>
      <c r="DV121" s="147"/>
      <c r="DW121" s="147"/>
      <c r="DX121" s="147"/>
      <c r="DY121" s="147"/>
      <c r="DZ121" s="147"/>
      <c r="EA121" s="147"/>
      <c r="EB121" s="147"/>
      <c r="EC121" s="147"/>
      <c r="ED121" s="147"/>
      <c r="EE121" s="147"/>
      <c r="EF121" s="147"/>
      <c r="EG121" s="147"/>
      <c r="EH121" s="147"/>
      <c r="EI121" s="147"/>
      <c r="EJ121" s="147"/>
      <c r="EK121" s="147"/>
      <c r="EL121" s="147"/>
      <c r="EM121" s="147"/>
      <c r="EN121" s="147"/>
      <c r="EO121" s="147"/>
      <c r="EP121" s="147"/>
      <c r="EQ121" s="147"/>
      <c r="ER121" s="147"/>
      <c r="ES121" s="147"/>
      <c r="ET121" s="147"/>
      <c r="EU121" s="147"/>
      <c r="EV121" s="147"/>
      <c r="EW121" s="147"/>
      <c r="EX121" s="147"/>
      <c r="EY121" s="147"/>
      <c r="EZ121" s="147"/>
      <c r="FA121" s="147"/>
      <c r="FB121" s="147"/>
      <c r="FC121" s="147"/>
      <c r="FD121" s="147"/>
      <c r="FE121" s="147"/>
      <c r="FF121" s="147"/>
      <c r="FG121" s="147"/>
      <c r="FH121" s="147"/>
      <c r="FI121" s="147"/>
      <c r="FJ121" s="147"/>
      <c r="FK121" s="147"/>
      <c r="FL121" s="147"/>
      <c r="FM121" s="147"/>
      <c r="FN121" s="147"/>
      <c r="FO121" s="147"/>
      <c r="FP121" s="147"/>
      <c r="FQ121" s="147"/>
      <c r="FR121" s="147"/>
      <c r="FS121" s="147"/>
      <c r="FT121" s="147"/>
      <c r="FU121" s="147"/>
      <c r="FV121" s="147"/>
      <c r="FW121" s="147"/>
      <c r="FX121" s="147"/>
      <c r="FY121" s="147"/>
      <c r="FZ121" s="147"/>
      <c r="GA121" s="147"/>
      <c r="GB121" s="147"/>
      <c r="GC121" s="147"/>
      <c r="GD121" s="147"/>
      <c r="GE121" s="147"/>
      <c r="GF121" s="147"/>
      <c r="GG121" s="147"/>
      <c r="GH121" s="147"/>
      <c r="GI121" s="147"/>
      <c r="GJ121" s="147"/>
      <c r="GK121" s="147"/>
      <c r="GL121" s="147"/>
      <c r="GM121" s="147"/>
      <c r="GN121" s="147"/>
      <c r="GO121" s="147"/>
      <c r="GP121" s="147"/>
      <c r="GQ121" s="147"/>
      <c r="GR121" s="147"/>
      <c r="GS121" s="147"/>
      <c r="GT121" s="147"/>
      <c r="GU121" s="147"/>
      <c r="GV121" s="147"/>
      <c r="GW121" s="147"/>
      <c r="GX121" s="147"/>
      <c r="GY121" s="147"/>
      <c r="GZ121" s="147"/>
      <c r="HA121" s="147"/>
      <c r="HB121" s="147"/>
      <c r="HC121" s="147"/>
      <c r="HD121" s="147"/>
      <c r="HE121" s="147"/>
      <c r="HF121" s="147"/>
      <c r="HG121" s="147"/>
      <c r="HH121" s="147"/>
      <c r="HI121" s="147"/>
      <c r="HJ121" s="147"/>
      <c r="HK121" s="147"/>
      <c r="HL121" s="147"/>
      <c r="HM121" s="147"/>
      <c r="HN121" s="147"/>
      <c r="HO121" s="147"/>
      <c r="HP121" s="147"/>
      <c r="HQ121" s="147"/>
      <c r="HR121" s="147"/>
      <c r="HS121" s="147"/>
      <c r="HT121" s="147"/>
      <c r="HU121" s="147"/>
      <c r="HV121" s="147"/>
      <c r="HW121" s="147"/>
      <c r="HX121" s="147"/>
      <c r="HY121" s="147"/>
      <c r="HZ121" s="147"/>
      <c r="IA121" s="147"/>
      <c r="IB121" s="147"/>
      <c r="IC121" s="147"/>
      <c r="ID121" s="147"/>
      <c r="IE121" s="147"/>
      <c r="IF121" s="147"/>
      <c r="IG121" s="147"/>
      <c r="IH121" s="147"/>
      <c r="II121" s="147"/>
      <c r="IJ121" s="147"/>
      <c r="IK121" s="147"/>
      <c r="IL121" s="147"/>
      <c r="IM121" s="147"/>
      <c r="IN121" s="147"/>
      <c r="IO121" s="147"/>
      <c r="IP121" s="147"/>
      <c r="IQ121" s="147"/>
      <c r="IR121" s="147"/>
      <c r="IS121" s="147"/>
      <c r="IT121" s="147"/>
      <c r="IU121" s="147"/>
    </row>
    <row r="122" spans="1:256" s="161" customFormat="1" ht="31.5" outlineLevel="5">
      <c r="A122" s="366" t="s">
        <v>953</v>
      </c>
      <c r="B122" s="365" t="s">
        <v>954</v>
      </c>
      <c r="C122" s="367">
        <f>SUM(C123)</f>
        <v>990214</v>
      </c>
      <c r="D122" s="367">
        <f t="shared" si="45"/>
        <v>0</v>
      </c>
      <c r="E122" s="367">
        <f t="shared" si="45"/>
        <v>0</v>
      </c>
      <c r="F122" s="367">
        <f t="shared" si="45"/>
        <v>990214</v>
      </c>
      <c r="G122" s="367">
        <f t="shared" si="45"/>
        <v>0</v>
      </c>
      <c r="H122" s="367">
        <f t="shared" si="45"/>
        <v>990214</v>
      </c>
      <c r="I122" s="367">
        <f t="shared" si="45"/>
        <v>0</v>
      </c>
      <c r="J122" s="367">
        <f t="shared" si="45"/>
        <v>0</v>
      </c>
      <c r="K122" s="367">
        <f t="shared" si="45"/>
        <v>990214</v>
      </c>
      <c r="L122" s="367">
        <f t="shared" si="45"/>
        <v>0</v>
      </c>
      <c r="M122" s="134">
        <f t="shared" si="1"/>
        <v>100</v>
      </c>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c r="BI122" s="147"/>
      <c r="BJ122" s="147"/>
      <c r="BK122" s="147"/>
      <c r="BL122" s="147"/>
      <c r="BM122" s="147"/>
      <c r="BN122" s="147"/>
      <c r="BO122" s="147"/>
      <c r="BP122" s="147"/>
      <c r="BQ122" s="147"/>
      <c r="BR122" s="147"/>
      <c r="BS122" s="147"/>
      <c r="BT122" s="147"/>
      <c r="BU122" s="147"/>
      <c r="BV122" s="147"/>
      <c r="BW122" s="147"/>
      <c r="BX122" s="147"/>
      <c r="BY122" s="147"/>
      <c r="BZ122" s="147"/>
      <c r="CA122" s="147"/>
      <c r="CB122" s="147"/>
      <c r="CC122" s="147"/>
      <c r="CD122" s="147"/>
      <c r="CE122" s="147"/>
      <c r="CF122" s="147"/>
      <c r="CG122" s="147"/>
      <c r="CH122" s="147"/>
      <c r="CI122" s="147"/>
      <c r="CJ122" s="147"/>
      <c r="CK122" s="147"/>
      <c r="CL122" s="147"/>
      <c r="CM122" s="147"/>
      <c r="CN122" s="147"/>
      <c r="CO122" s="147"/>
      <c r="CP122" s="147"/>
      <c r="CQ122" s="147"/>
      <c r="CR122" s="147"/>
      <c r="CS122" s="147"/>
      <c r="CT122" s="147"/>
      <c r="CU122" s="147"/>
      <c r="CV122" s="147"/>
      <c r="CW122" s="147"/>
      <c r="CX122" s="147"/>
      <c r="CY122" s="147"/>
      <c r="CZ122" s="147"/>
      <c r="DA122" s="147"/>
      <c r="DB122" s="147"/>
      <c r="DC122" s="147"/>
      <c r="DD122" s="147"/>
      <c r="DE122" s="147"/>
      <c r="DF122" s="147"/>
      <c r="DG122" s="147"/>
      <c r="DH122" s="147"/>
      <c r="DI122" s="147"/>
      <c r="DJ122" s="147"/>
      <c r="DK122" s="147"/>
      <c r="DL122" s="147"/>
      <c r="DM122" s="147"/>
      <c r="DN122" s="147"/>
      <c r="DO122" s="147"/>
      <c r="DP122" s="147"/>
      <c r="DQ122" s="147"/>
      <c r="DR122" s="147"/>
      <c r="DS122" s="147"/>
      <c r="DT122" s="147"/>
      <c r="DU122" s="147"/>
      <c r="DV122" s="147"/>
      <c r="DW122" s="147"/>
      <c r="DX122" s="147"/>
      <c r="DY122" s="147"/>
      <c r="DZ122" s="147"/>
      <c r="EA122" s="147"/>
      <c r="EB122" s="147"/>
      <c r="EC122" s="147"/>
      <c r="ED122" s="147"/>
      <c r="EE122" s="147"/>
      <c r="EF122" s="147"/>
      <c r="EG122" s="147"/>
      <c r="EH122" s="147"/>
      <c r="EI122" s="147"/>
      <c r="EJ122" s="147"/>
      <c r="EK122" s="147"/>
      <c r="EL122" s="147"/>
      <c r="EM122" s="147"/>
      <c r="EN122" s="147"/>
      <c r="EO122" s="147"/>
      <c r="EP122" s="147"/>
      <c r="EQ122" s="147"/>
      <c r="ER122" s="147"/>
      <c r="ES122" s="147"/>
      <c r="ET122" s="147"/>
      <c r="EU122" s="147"/>
      <c r="EV122" s="147"/>
      <c r="EW122" s="147"/>
      <c r="EX122" s="147"/>
      <c r="EY122" s="147"/>
      <c r="EZ122" s="147"/>
      <c r="FA122" s="147"/>
      <c r="FB122" s="147"/>
      <c r="FC122" s="147"/>
      <c r="FD122" s="147"/>
      <c r="FE122" s="147"/>
      <c r="FF122" s="147"/>
      <c r="FG122" s="147"/>
      <c r="FH122" s="147"/>
      <c r="FI122" s="147"/>
      <c r="FJ122" s="147"/>
      <c r="FK122" s="147"/>
      <c r="FL122" s="147"/>
      <c r="FM122" s="147"/>
      <c r="FN122" s="147"/>
      <c r="FO122" s="147"/>
      <c r="FP122" s="147"/>
      <c r="FQ122" s="147"/>
      <c r="FR122" s="147"/>
      <c r="FS122" s="147"/>
      <c r="FT122" s="147"/>
      <c r="FU122" s="147"/>
      <c r="FV122" s="147"/>
      <c r="FW122" s="147"/>
      <c r="FX122" s="147"/>
      <c r="FY122" s="147"/>
      <c r="FZ122" s="147"/>
      <c r="GA122" s="147"/>
      <c r="GB122" s="147"/>
      <c r="GC122" s="147"/>
      <c r="GD122" s="147"/>
      <c r="GE122" s="147"/>
      <c r="GF122" s="147"/>
      <c r="GG122" s="147"/>
      <c r="GH122" s="147"/>
      <c r="GI122" s="147"/>
      <c r="GJ122" s="147"/>
      <c r="GK122" s="147"/>
      <c r="GL122" s="147"/>
      <c r="GM122" s="147"/>
      <c r="GN122" s="147"/>
      <c r="GO122" s="147"/>
      <c r="GP122" s="147"/>
      <c r="GQ122" s="147"/>
      <c r="GR122" s="147"/>
      <c r="GS122" s="147"/>
      <c r="GT122" s="147"/>
      <c r="GU122" s="147"/>
      <c r="GV122" s="147"/>
      <c r="GW122" s="147"/>
      <c r="GX122" s="147"/>
      <c r="GY122" s="147"/>
      <c r="GZ122" s="147"/>
      <c r="HA122" s="147"/>
      <c r="HB122" s="147"/>
      <c r="HC122" s="147"/>
      <c r="HD122" s="147"/>
      <c r="HE122" s="147"/>
      <c r="HF122" s="147"/>
      <c r="HG122" s="147"/>
      <c r="HH122" s="147"/>
      <c r="HI122" s="147"/>
      <c r="HJ122" s="147"/>
      <c r="HK122" s="147"/>
      <c r="HL122" s="147"/>
      <c r="HM122" s="147"/>
      <c r="HN122" s="147"/>
      <c r="HO122" s="147"/>
      <c r="HP122" s="147"/>
      <c r="HQ122" s="147"/>
      <c r="HR122" s="147"/>
      <c r="HS122" s="147"/>
      <c r="HT122" s="147"/>
      <c r="HU122" s="147"/>
      <c r="HV122" s="147"/>
      <c r="HW122" s="147"/>
      <c r="HX122" s="147"/>
      <c r="HY122" s="147"/>
      <c r="HZ122" s="147"/>
      <c r="IA122" s="147"/>
      <c r="IB122" s="147"/>
      <c r="IC122" s="147"/>
      <c r="ID122" s="147"/>
      <c r="IE122" s="147"/>
      <c r="IF122" s="147"/>
      <c r="IG122" s="147"/>
      <c r="IH122" s="147"/>
      <c r="II122" s="147"/>
      <c r="IJ122" s="147"/>
      <c r="IK122" s="147"/>
      <c r="IL122" s="147"/>
      <c r="IM122" s="147"/>
      <c r="IN122" s="147"/>
      <c r="IO122" s="147"/>
      <c r="IP122" s="147"/>
      <c r="IQ122" s="147"/>
      <c r="IR122" s="147"/>
      <c r="IS122" s="147"/>
      <c r="IT122" s="147"/>
      <c r="IU122" s="147"/>
    </row>
    <row r="123" spans="1:256" ht="31.5" outlineLevel="5">
      <c r="A123" s="368" t="s">
        <v>955</v>
      </c>
      <c r="B123" s="351" t="s">
        <v>859</v>
      </c>
      <c r="C123" s="137">
        <f>SUM(D123:G123)</f>
        <v>990214</v>
      </c>
      <c r="D123" s="168"/>
      <c r="E123" s="168"/>
      <c r="F123" s="138">
        <v>990214</v>
      </c>
      <c r="G123" s="168"/>
      <c r="H123" s="138">
        <f>SUM(I123:L123)</f>
        <v>990214</v>
      </c>
      <c r="I123" s="168"/>
      <c r="J123" s="168"/>
      <c r="K123" s="168">
        <v>990214</v>
      </c>
      <c r="L123" s="168"/>
      <c r="M123" s="139">
        <f t="shared" si="1"/>
        <v>100</v>
      </c>
    </row>
    <row r="124" spans="1:256" s="147" customFormat="1" ht="63">
      <c r="A124" s="143" t="s">
        <v>754</v>
      </c>
      <c r="B124" s="169" t="s">
        <v>657</v>
      </c>
      <c r="C124" s="133">
        <f t="shared" ref="C124:L124" si="46">SUM(C125)</f>
        <v>591868.04</v>
      </c>
      <c r="D124" s="133">
        <f t="shared" si="46"/>
        <v>0</v>
      </c>
      <c r="E124" s="133">
        <f t="shared" si="46"/>
        <v>0</v>
      </c>
      <c r="F124" s="133">
        <f t="shared" si="46"/>
        <v>591868.04</v>
      </c>
      <c r="G124" s="133">
        <f t="shared" si="46"/>
        <v>0</v>
      </c>
      <c r="H124" s="133">
        <f t="shared" si="46"/>
        <v>591868.04</v>
      </c>
      <c r="I124" s="133">
        <f t="shared" si="46"/>
        <v>0</v>
      </c>
      <c r="J124" s="133">
        <f t="shared" si="46"/>
        <v>0</v>
      </c>
      <c r="K124" s="133">
        <f t="shared" si="46"/>
        <v>591868.04</v>
      </c>
      <c r="L124" s="133">
        <f t="shared" si="46"/>
        <v>0</v>
      </c>
      <c r="M124" s="134">
        <f t="shared" si="1"/>
        <v>100</v>
      </c>
      <c r="IV124" s="161"/>
    </row>
    <row r="125" spans="1:256" s="147" customFormat="1" ht="31.5">
      <c r="A125" s="143" t="s">
        <v>755</v>
      </c>
      <c r="B125" s="169" t="s">
        <v>658</v>
      </c>
      <c r="C125" s="133">
        <f t="shared" ref="C125:L125" si="47">SUM(C126:C128)</f>
        <v>591868.04</v>
      </c>
      <c r="D125" s="133">
        <f t="shared" si="47"/>
        <v>0</v>
      </c>
      <c r="E125" s="133">
        <f t="shared" si="47"/>
        <v>0</v>
      </c>
      <c r="F125" s="133">
        <f t="shared" si="47"/>
        <v>591868.04</v>
      </c>
      <c r="G125" s="133">
        <f t="shared" si="47"/>
        <v>0</v>
      </c>
      <c r="H125" s="133">
        <f t="shared" si="47"/>
        <v>591868.04</v>
      </c>
      <c r="I125" s="133">
        <f t="shared" si="47"/>
        <v>0</v>
      </c>
      <c r="J125" s="133">
        <f t="shared" si="47"/>
        <v>0</v>
      </c>
      <c r="K125" s="133">
        <f t="shared" si="47"/>
        <v>591868.04</v>
      </c>
      <c r="L125" s="133">
        <f t="shared" si="47"/>
        <v>0</v>
      </c>
      <c r="M125" s="134">
        <f t="shared" si="1"/>
        <v>100</v>
      </c>
      <c r="IV125" s="161"/>
    </row>
    <row r="126" spans="1:256" s="140" customFormat="1" ht="63">
      <c r="A126" s="170" t="s">
        <v>756</v>
      </c>
      <c r="B126" s="171" t="s">
        <v>757</v>
      </c>
      <c r="C126" s="137">
        <f>SUM(D126:F126)</f>
        <v>240000</v>
      </c>
      <c r="D126" s="137"/>
      <c r="E126" s="137"/>
      <c r="F126" s="137">
        <v>240000</v>
      </c>
      <c r="G126" s="137"/>
      <c r="H126" s="137">
        <f>SUM(I126:K126)</f>
        <v>240000</v>
      </c>
      <c r="I126" s="137"/>
      <c r="J126" s="137"/>
      <c r="K126" s="137">
        <v>240000</v>
      </c>
      <c r="L126" s="137"/>
      <c r="M126" s="139">
        <f t="shared" si="1"/>
        <v>100</v>
      </c>
    </row>
    <row r="127" spans="1:256" s="140" customFormat="1" ht="31.5">
      <c r="A127" s="159" t="s">
        <v>758</v>
      </c>
      <c r="B127" s="171" t="s">
        <v>417</v>
      </c>
      <c r="C127" s="137">
        <f>SUM(D127:F127)</f>
        <v>100000</v>
      </c>
      <c r="D127" s="137"/>
      <c r="E127" s="137"/>
      <c r="F127" s="137">
        <v>100000</v>
      </c>
      <c r="G127" s="137"/>
      <c r="H127" s="137">
        <f>SUM(I127:K127)</f>
        <v>100000</v>
      </c>
      <c r="I127" s="137"/>
      <c r="J127" s="137"/>
      <c r="K127" s="137">
        <v>100000</v>
      </c>
      <c r="L127" s="137"/>
      <c r="M127" s="139">
        <f t="shared" si="1"/>
        <v>100</v>
      </c>
    </row>
    <row r="128" spans="1:256" s="140" customFormat="1" ht="63">
      <c r="A128" s="159" t="s">
        <v>759</v>
      </c>
      <c r="B128" s="171" t="s">
        <v>458</v>
      </c>
      <c r="C128" s="137">
        <f>SUM(D128:F128)</f>
        <v>251868.04</v>
      </c>
      <c r="D128" s="137"/>
      <c r="E128" s="137"/>
      <c r="F128" s="137">
        <v>251868.04</v>
      </c>
      <c r="G128" s="137"/>
      <c r="H128" s="137">
        <f>SUM(I128:K128)</f>
        <v>251868.04</v>
      </c>
      <c r="I128" s="137"/>
      <c r="J128" s="137"/>
      <c r="K128" s="137">
        <v>251868.04</v>
      </c>
      <c r="L128" s="137"/>
      <c r="M128" s="139">
        <f t="shared" si="1"/>
        <v>100</v>
      </c>
    </row>
    <row r="129" spans="1:256" s="147" customFormat="1" ht="31.5" outlineLevel="1">
      <c r="A129" s="131" t="s">
        <v>760</v>
      </c>
      <c r="B129" s="132" t="s">
        <v>761</v>
      </c>
      <c r="C129" s="133">
        <f t="shared" ref="C129:L129" si="48">SUM(C130)</f>
        <v>414980</v>
      </c>
      <c r="D129" s="133">
        <f t="shared" si="48"/>
        <v>414980</v>
      </c>
      <c r="E129" s="133">
        <f t="shared" si="48"/>
        <v>0</v>
      </c>
      <c r="F129" s="133">
        <f t="shared" si="48"/>
        <v>0</v>
      </c>
      <c r="G129" s="133">
        <f t="shared" si="48"/>
        <v>0</v>
      </c>
      <c r="H129" s="133">
        <f t="shared" si="48"/>
        <v>414980</v>
      </c>
      <c r="I129" s="133">
        <f t="shared" si="48"/>
        <v>414980</v>
      </c>
      <c r="J129" s="133">
        <f t="shared" si="48"/>
        <v>0</v>
      </c>
      <c r="K129" s="133">
        <f t="shared" si="48"/>
        <v>0</v>
      </c>
      <c r="L129" s="133">
        <f t="shared" si="48"/>
        <v>0</v>
      </c>
      <c r="M129" s="134">
        <f t="shared" si="1"/>
        <v>100</v>
      </c>
      <c r="IV129" s="161"/>
    </row>
    <row r="130" spans="1:256" ht="31.5" outlineLevel="2">
      <c r="A130" s="131" t="s">
        <v>762</v>
      </c>
      <c r="B130" s="132" t="s">
        <v>763</v>
      </c>
      <c r="C130" s="133">
        <f t="shared" ref="C130:L130" si="49">SUM(C131:C131)</f>
        <v>414980</v>
      </c>
      <c r="D130" s="133">
        <f t="shared" si="49"/>
        <v>414980</v>
      </c>
      <c r="E130" s="133">
        <f t="shared" si="49"/>
        <v>0</v>
      </c>
      <c r="F130" s="133">
        <f t="shared" si="49"/>
        <v>0</v>
      </c>
      <c r="G130" s="133">
        <f t="shared" si="49"/>
        <v>0</v>
      </c>
      <c r="H130" s="133">
        <f t="shared" si="49"/>
        <v>414980</v>
      </c>
      <c r="I130" s="133">
        <f t="shared" si="49"/>
        <v>414980</v>
      </c>
      <c r="J130" s="133">
        <f t="shared" si="49"/>
        <v>0</v>
      </c>
      <c r="K130" s="133">
        <f t="shared" si="49"/>
        <v>0</v>
      </c>
      <c r="L130" s="133">
        <f t="shared" si="49"/>
        <v>0</v>
      </c>
      <c r="M130" s="134">
        <f t="shared" si="1"/>
        <v>100</v>
      </c>
    </row>
    <row r="131" spans="1:256" s="140" customFormat="1" ht="63" outlineLevel="6">
      <c r="A131" s="135" t="s">
        <v>764</v>
      </c>
      <c r="B131" s="136" t="s">
        <v>403</v>
      </c>
      <c r="C131" s="137">
        <f>SUM(D131:F131)</f>
        <v>414980</v>
      </c>
      <c r="D131" s="137">
        <v>414980</v>
      </c>
      <c r="E131" s="137"/>
      <c r="F131" s="172"/>
      <c r="G131" s="172"/>
      <c r="H131" s="138">
        <f>SUM(I131:K131)</f>
        <v>414980</v>
      </c>
      <c r="I131" s="138">
        <v>414980</v>
      </c>
      <c r="J131" s="138"/>
      <c r="K131" s="138"/>
      <c r="L131" s="138"/>
      <c r="M131" s="139">
        <f t="shared" si="1"/>
        <v>100</v>
      </c>
    </row>
    <row r="132" spans="1:256" s="140" customFormat="1" outlineLevel="6">
      <c r="A132" s="440" t="s">
        <v>660</v>
      </c>
      <c r="B132" s="440"/>
      <c r="C132" s="133">
        <f>SUM(C121+C124+C129)</f>
        <v>1997062.04</v>
      </c>
      <c r="D132" s="133">
        <f t="shared" ref="D132:L132" si="50">SUM(D121+D124+D129)</f>
        <v>414980</v>
      </c>
      <c r="E132" s="133">
        <f t="shared" si="50"/>
        <v>0</v>
      </c>
      <c r="F132" s="133">
        <f t="shared" si="50"/>
        <v>1582082.04</v>
      </c>
      <c r="G132" s="133">
        <f t="shared" si="50"/>
        <v>0</v>
      </c>
      <c r="H132" s="133">
        <f t="shared" si="50"/>
        <v>1997062.04</v>
      </c>
      <c r="I132" s="133">
        <f t="shared" si="50"/>
        <v>414980</v>
      </c>
      <c r="J132" s="133">
        <f t="shared" si="50"/>
        <v>0</v>
      </c>
      <c r="K132" s="133">
        <f t="shared" si="50"/>
        <v>1582082.04</v>
      </c>
      <c r="L132" s="133">
        <f t="shared" si="50"/>
        <v>0</v>
      </c>
      <c r="M132" s="134">
        <f t="shared" si="1"/>
        <v>100</v>
      </c>
    </row>
    <row r="133" spans="1:256" s="147" customFormat="1">
      <c r="A133" s="441" t="s">
        <v>765</v>
      </c>
      <c r="B133" s="441"/>
      <c r="C133" s="173">
        <f t="shared" ref="C133:L133" si="51">SUM(C119+C132)</f>
        <v>159060340.01299998</v>
      </c>
      <c r="D133" s="173">
        <f t="shared" si="51"/>
        <v>8561871.6799999997</v>
      </c>
      <c r="E133" s="173">
        <f t="shared" si="51"/>
        <v>77777280.732999995</v>
      </c>
      <c r="F133" s="173">
        <f t="shared" si="51"/>
        <v>72618676.200000003</v>
      </c>
      <c r="G133" s="173">
        <f t="shared" si="51"/>
        <v>102511.4</v>
      </c>
      <c r="H133" s="173">
        <f t="shared" si="51"/>
        <v>149784023.38999999</v>
      </c>
      <c r="I133" s="173">
        <f t="shared" si="51"/>
        <v>8561871.6999999993</v>
      </c>
      <c r="J133" s="173">
        <f t="shared" si="51"/>
        <v>72068101.319999993</v>
      </c>
      <c r="K133" s="173">
        <f t="shared" si="51"/>
        <v>69063233.500000015</v>
      </c>
      <c r="L133" s="173">
        <f t="shared" si="51"/>
        <v>90816.87</v>
      </c>
      <c r="M133" s="174">
        <f t="shared" si="1"/>
        <v>94.16805180836289</v>
      </c>
      <c r="IV133" s="161"/>
    </row>
    <row r="134" spans="1:256">
      <c r="A134" s="175"/>
      <c r="B134" s="176"/>
      <c r="C134" s="177"/>
      <c r="D134" s="177"/>
      <c r="E134" s="177"/>
      <c r="M134" s="178"/>
    </row>
    <row r="135" spans="1:256">
      <c r="M135" s="178"/>
    </row>
    <row r="136" spans="1:256">
      <c r="M136" s="178"/>
    </row>
    <row r="137" spans="1:256">
      <c r="M137" s="178"/>
    </row>
    <row r="138" spans="1:256">
      <c r="M138" s="178"/>
    </row>
    <row r="139" spans="1:256">
      <c r="M139" s="174"/>
    </row>
    <row r="140" spans="1:256">
      <c r="M140" s="174"/>
    </row>
    <row r="141" spans="1:256">
      <c r="M141" s="174"/>
    </row>
    <row r="142" spans="1:256">
      <c r="M142" s="174"/>
    </row>
    <row r="143" spans="1:256">
      <c r="M143" s="178"/>
    </row>
    <row r="144" spans="1:256">
      <c r="M144" s="174"/>
    </row>
    <row r="145" spans="13:13">
      <c r="M145" s="174"/>
    </row>
    <row r="146" spans="13:13">
      <c r="M146" s="174"/>
    </row>
    <row r="147" spans="13:13">
      <c r="M147" s="174"/>
    </row>
    <row r="148" spans="13:13">
      <c r="M148" s="178"/>
    </row>
    <row r="149" spans="13:13">
      <c r="M149" s="178"/>
    </row>
    <row r="150" spans="13:13">
      <c r="M150" s="178"/>
    </row>
    <row r="151" spans="13:13">
      <c r="M151" s="178"/>
    </row>
    <row r="152" spans="13:13">
      <c r="M152" s="178"/>
    </row>
    <row r="153" spans="13:13">
      <c r="M153" s="178"/>
    </row>
    <row r="154" spans="13:13">
      <c r="M154" s="179"/>
    </row>
    <row r="155" spans="13:13">
      <c r="M155" s="179"/>
    </row>
    <row r="156" spans="13:13">
      <c r="M156" s="174"/>
    </row>
    <row r="157" spans="13:13">
      <c r="M157" s="174"/>
    </row>
    <row r="158" spans="13:13">
      <c r="M158" s="178"/>
    </row>
    <row r="159" spans="13:13">
      <c r="M159" s="174"/>
    </row>
    <row r="160" spans="13:13">
      <c r="M160" s="174"/>
    </row>
    <row r="161" spans="13:13">
      <c r="M161" s="174"/>
    </row>
    <row r="162" spans="13:13">
      <c r="M162" s="178"/>
    </row>
    <row r="163" spans="13:13">
      <c r="M163" s="178"/>
    </row>
    <row r="164" spans="13:13">
      <c r="M164" s="174"/>
    </row>
    <row r="165" spans="13:13">
      <c r="M165" s="174"/>
    </row>
    <row r="166" spans="13:13">
      <c r="M166" s="178"/>
    </row>
    <row r="167" spans="13:13">
      <c r="M167" s="174"/>
    </row>
    <row r="168" spans="13:13">
      <c r="M168" s="174"/>
    </row>
  </sheetData>
  <sheetProtection selectLockedCells="1" selectUnlockedCells="1"/>
  <mergeCells count="12">
    <mergeCell ref="M4:M5"/>
    <mergeCell ref="A119:B119"/>
    <mergeCell ref="A132:B132"/>
    <mergeCell ref="A133:B133"/>
    <mergeCell ref="A2:K2"/>
    <mergeCell ref="A3:E3"/>
    <mergeCell ref="A4:A5"/>
    <mergeCell ref="B4:B5"/>
    <mergeCell ref="C4:C5"/>
    <mergeCell ref="D4:G4"/>
    <mergeCell ref="H4:H5"/>
    <mergeCell ref="I4:L4"/>
  </mergeCells>
  <pageMargins left="0.78749999999999998" right="0.39374999999999999" top="0.39374999999999999" bottom="0.19652777777777777" header="0.51181102362204722" footer="0.51181102362204722"/>
  <pageSetup paperSize="9"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HG71"/>
  <sheetViews>
    <sheetView zoomScale="90" zoomScaleNormal="90" workbookViewId="0">
      <pane xSplit="2" ySplit="6" topLeftCell="C67" activePane="bottomRight" state="frozen"/>
      <selection pane="topRight" activeCell="C1" sqref="C1"/>
      <selection pane="bottomLeft" activeCell="A74" sqref="A74"/>
      <selection pane="bottomRight" activeCell="G71" sqref="G71"/>
    </sheetView>
  </sheetViews>
  <sheetFormatPr defaultColWidth="9" defaultRowHeight="15.75"/>
  <cols>
    <col min="1" max="1" width="46" style="246" customWidth="1"/>
    <col min="2" max="2" width="11.28515625" style="246" customWidth="1"/>
    <col min="3" max="4" width="13.42578125" style="246" customWidth="1"/>
    <col min="5" max="5" width="12.42578125" style="246" customWidth="1"/>
    <col min="6" max="6" width="13.42578125" style="246" customWidth="1"/>
    <col min="7" max="7" width="11.7109375" style="246" customWidth="1"/>
    <col min="8" max="8" width="11.85546875" style="246" customWidth="1"/>
    <col min="9" max="9" width="10.7109375" style="246" customWidth="1"/>
    <col min="10" max="10" width="12" style="246" customWidth="1"/>
    <col min="11" max="11" width="14.140625" style="246" customWidth="1"/>
    <col min="12" max="12" width="12" style="246" customWidth="1"/>
    <col min="13" max="13" width="13.42578125" style="246" customWidth="1"/>
    <col min="14" max="14" width="13" style="246" customWidth="1"/>
    <col min="15" max="15" width="13.5703125" style="246" customWidth="1"/>
    <col min="16" max="16" width="12" style="246" customWidth="1"/>
    <col min="17" max="17" width="14.140625" style="246" customWidth="1"/>
    <col min="18" max="18" width="12.42578125" style="246" customWidth="1"/>
    <col min="19" max="19" width="13.42578125" style="246" customWidth="1"/>
    <col min="20" max="20" width="12" style="246" customWidth="1"/>
    <col min="21" max="22" width="9.140625" style="246" customWidth="1"/>
    <col min="23" max="23" width="16.85546875" style="246" customWidth="1"/>
    <col min="24" max="24" width="16.42578125" style="246" customWidth="1"/>
    <col min="25" max="200" width="9.140625" style="246" customWidth="1"/>
    <col min="201" max="256" width="9" style="142"/>
    <col min="257" max="257" width="46" style="142" customWidth="1"/>
    <col min="258" max="258" width="11.28515625" style="142" customWidth="1"/>
    <col min="259" max="260" width="13.42578125" style="142" customWidth="1"/>
    <col min="261" max="261" width="12.42578125" style="142" customWidth="1"/>
    <col min="262" max="262" width="13.42578125" style="142" customWidth="1"/>
    <col min="263" max="263" width="11.7109375" style="142" customWidth="1"/>
    <col min="264" max="264" width="11.85546875" style="142" customWidth="1"/>
    <col min="265" max="265" width="10.7109375" style="142" customWidth="1"/>
    <col min="266" max="266" width="12" style="142" customWidth="1"/>
    <col min="267" max="267" width="10.5703125" style="142" customWidth="1"/>
    <col min="268" max="268" width="11.28515625" style="142" customWidth="1"/>
    <col min="269" max="269" width="12.5703125" style="142" customWidth="1"/>
    <col min="270" max="270" width="10.28515625" style="142" customWidth="1"/>
    <col min="271" max="271" width="10.5703125" style="142" customWidth="1"/>
    <col min="272" max="272" width="10.7109375" style="142" customWidth="1"/>
    <col min="273" max="273" width="10.42578125" style="142" customWidth="1"/>
    <col min="274" max="274" width="10.7109375" style="142" customWidth="1"/>
    <col min="275" max="275" width="11" style="142" customWidth="1"/>
    <col min="276" max="276" width="10.85546875" style="142" customWidth="1"/>
    <col min="277" max="278" width="9.140625" style="142" customWidth="1"/>
    <col min="279" max="279" width="16.85546875" style="142" customWidth="1"/>
    <col min="280" max="280" width="16.42578125" style="142" customWidth="1"/>
    <col min="281" max="456" width="9.140625" style="142" customWidth="1"/>
    <col min="457" max="512" width="9" style="142"/>
    <col min="513" max="513" width="46" style="142" customWidth="1"/>
    <col min="514" max="514" width="11.28515625" style="142" customWidth="1"/>
    <col min="515" max="516" width="13.42578125" style="142" customWidth="1"/>
    <col min="517" max="517" width="12.42578125" style="142" customWidth="1"/>
    <col min="518" max="518" width="13.42578125" style="142" customWidth="1"/>
    <col min="519" max="519" width="11.7109375" style="142" customWidth="1"/>
    <col min="520" max="520" width="11.85546875" style="142" customWidth="1"/>
    <col min="521" max="521" width="10.7109375" style="142" customWidth="1"/>
    <col min="522" max="522" width="12" style="142" customWidth="1"/>
    <col min="523" max="523" width="10.5703125" style="142" customWidth="1"/>
    <col min="524" max="524" width="11.28515625" style="142" customWidth="1"/>
    <col min="525" max="525" width="12.5703125" style="142" customWidth="1"/>
    <col min="526" max="526" width="10.28515625" style="142" customWidth="1"/>
    <col min="527" max="527" width="10.5703125" style="142" customWidth="1"/>
    <col min="528" max="528" width="10.7109375" style="142" customWidth="1"/>
    <col min="529" max="529" width="10.42578125" style="142" customWidth="1"/>
    <col min="530" max="530" width="10.7109375" style="142" customWidth="1"/>
    <col min="531" max="531" width="11" style="142" customWidth="1"/>
    <col min="532" max="532" width="10.85546875" style="142" customWidth="1"/>
    <col min="533" max="534" width="9.140625" style="142" customWidth="1"/>
    <col min="535" max="535" width="16.85546875" style="142" customWidth="1"/>
    <col min="536" max="536" width="16.42578125" style="142" customWidth="1"/>
    <col min="537" max="712" width="9.140625" style="142" customWidth="1"/>
    <col min="713" max="768" width="9" style="142"/>
    <col min="769" max="769" width="46" style="142" customWidth="1"/>
    <col min="770" max="770" width="11.28515625" style="142" customWidth="1"/>
    <col min="771" max="772" width="13.42578125" style="142" customWidth="1"/>
    <col min="773" max="773" width="12.42578125" style="142" customWidth="1"/>
    <col min="774" max="774" width="13.42578125" style="142" customWidth="1"/>
    <col min="775" max="775" width="11.7109375" style="142" customWidth="1"/>
    <col min="776" max="776" width="11.85546875" style="142" customWidth="1"/>
    <col min="777" max="777" width="10.7109375" style="142" customWidth="1"/>
    <col min="778" max="778" width="12" style="142" customWidth="1"/>
    <col min="779" max="779" width="10.5703125" style="142" customWidth="1"/>
    <col min="780" max="780" width="11.28515625" style="142" customWidth="1"/>
    <col min="781" max="781" width="12.5703125" style="142" customWidth="1"/>
    <col min="782" max="782" width="10.28515625" style="142" customWidth="1"/>
    <col min="783" max="783" width="10.5703125" style="142" customWidth="1"/>
    <col min="784" max="784" width="10.7109375" style="142" customWidth="1"/>
    <col min="785" max="785" width="10.42578125" style="142" customWidth="1"/>
    <col min="786" max="786" width="10.7109375" style="142" customWidth="1"/>
    <col min="787" max="787" width="11" style="142" customWidth="1"/>
    <col min="788" max="788" width="10.85546875" style="142" customWidth="1"/>
    <col min="789" max="790" width="9.140625" style="142" customWidth="1"/>
    <col min="791" max="791" width="16.85546875" style="142" customWidth="1"/>
    <col min="792" max="792" width="16.42578125" style="142" customWidth="1"/>
    <col min="793" max="968" width="9.140625" style="142" customWidth="1"/>
    <col min="969" max="1024" width="9" style="142"/>
    <col min="1025" max="1025" width="46" style="142" customWidth="1"/>
    <col min="1026" max="1026" width="11.28515625" style="142" customWidth="1"/>
    <col min="1027" max="1028" width="13.42578125" style="142" customWidth="1"/>
    <col min="1029" max="1029" width="12.42578125" style="142" customWidth="1"/>
    <col min="1030" max="1030" width="13.42578125" style="142" customWidth="1"/>
    <col min="1031" max="1031" width="11.7109375" style="142" customWidth="1"/>
    <col min="1032" max="1032" width="11.85546875" style="142" customWidth="1"/>
    <col min="1033" max="1033" width="10.7109375" style="142" customWidth="1"/>
    <col min="1034" max="1034" width="12" style="142" customWidth="1"/>
    <col min="1035" max="1035" width="10.5703125" style="142" customWidth="1"/>
    <col min="1036" max="1036" width="11.28515625" style="142" customWidth="1"/>
    <col min="1037" max="1037" width="12.5703125" style="142" customWidth="1"/>
    <col min="1038" max="1038" width="10.28515625" style="142" customWidth="1"/>
    <col min="1039" max="1039" width="10.5703125" style="142" customWidth="1"/>
    <col min="1040" max="1040" width="10.7109375" style="142" customWidth="1"/>
    <col min="1041" max="1041" width="10.42578125" style="142" customWidth="1"/>
    <col min="1042" max="1042" width="10.7109375" style="142" customWidth="1"/>
    <col min="1043" max="1043" width="11" style="142" customWidth="1"/>
    <col min="1044" max="1044" width="10.85546875" style="142" customWidth="1"/>
    <col min="1045" max="1046" width="9.140625" style="142" customWidth="1"/>
    <col min="1047" max="1047" width="16.85546875" style="142" customWidth="1"/>
    <col min="1048" max="1048" width="16.42578125" style="142" customWidth="1"/>
    <col min="1049" max="1224" width="9.140625" style="142" customWidth="1"/>
    <col min="1225" max="1280" width="9" style="142"/>
    <col min="1281" max="1281" width="46" style="142" customWidth="1"/>
    <col min="1282" max="1282" width="11.28515625" style="142" customWidth="1"/>
    <col min="1283" max="1284" width="13.42578125" style="142" customWidth="1"/>
    <col min="1285" max="1285" width="12.42578125" style="142" customWidth="1"/>
    <col min="1286" max="1286" width="13.42578125" style="142" customWidth="1"/>
    <col min="1287" max="1287" width="11.7109375" style="142" customWidth="1"/>
    <col min="1288" max="1288" width="11.85546875" style="142" customWidth="1"/>
    <col min="1289" max="1289" width="10.7109375" style="142" customWidth="1"/>
    <col min="1290" max="1290" width="12" style="142" customWidth="1"/>
    <col min="1291" max="1291" width="10.5703125" style="142" customWidth="1"/>
    <col min="1292" max="1292" width="11.28515625" style="142" customWidth="1"/>
    <col min="1293" max="1293" width="12.5703125" style="142" customWidth="1"/>
    <col min="1294" max="1294" width="10.28515625" style="142" customWidth="1"/>
    <col min="1295" max="1295" width="10.5703125" style="142" customWidth="1"/>
    <col min="1296" max="1296" width="10.7109375" style="142" customWidth="1"/>
    <col min="1297" max="1297" width="10.42578125" style="142" customWidth="1"/>
    <col min="1298" max="1298" width="10.7109375" style="142" customWidth="1"/>
    <col min="1299" max="1299" width="11" style="142" customWidth="1"/>
    <col min="1300" max="1300" width="10.85546875" style="142" customWidth="1"/>
    <col min="1301" max="1302" width="9.140625" style="142" customWidth="1"/>
    <col min="1303" max="1303" width="16.85546875" style="142" customWidth="1"/>
    <col min="1304" max="1304" width="16.42578125" style="142" customWidth="1"/>
    <col min="1305" max="1480" width="9.140625" style="142" customWidth="1"/>
    <col min="1481" max="1536" width="9" style="142"/>
    <col min="1537" max="1537" width="46" style="142" customWidth="1"/>
    <col min="1538" max="1538" width="11.28515625" style="142" customWidth="1"/>
    <col min="1539" max="1540" width="13.42578125" style="142" customWidth="1"/>
    <col min="1541" max="1541" width="12.42578125" style="142" customWidth="1"/>
    <col min="1542" max="1542" width="13.42578125" style="142" customWidth="1"/>
    <col min="1543" max="1543" width="11.7109375" style="142" customWidth="1"/>
    <col min="1544" max="1544" width="11.85546875" style="142" customWidth="1"/>
    <col min="1545" max="1545" width="10.7109375" style="142" customWidth="1"/>
    <col min="1546" max="1546" width="12" style="142" customWidth="1"/>
    <col min="1547" max="1547" width="10.5703125" style="142" customWidth="1"/>
    <col min="1548" max="1548" width="11.28515625" style="142" customWidth="1"/>
    <col min="1549" max="1549" width="12.5703125" style="142" customWidth="1"/>
    <col min="1550" max="1550" width="10.28515625" style="142" customWidth="1"/>
    <col min="1551" max="1551" width="10.5703125" style="142" customWidth="1"/>
    <col min="1552" max="1552" width="10.7109375" style="142" customWidth="1"/>
    <col min="1553" max="1553" width="10.42578125" style="142" customWidth="1"/>
    <col min="1554" max="1554" width="10.7109375" style="142" customWidth="1"/>
    <col min="1555" max="1555" width="11" style="142" customWidth="1"/>
    <col min="1556" max="1556" width="10.85546875" style="142" customWidth="1"/>
    <col min="1557" max="1558" width="9.140625" style="142" customWidth="1"/>
    <col min="1559" max="1559" width="16.85546875" style="142" customWidth="1"/>
    <col min="1560" max="1560" width="16.42578125" style="142" customWidth="1"/>
    <col min="1561" max="1736" width="9.140625" style="142" customWidth="1"/>
    <col min="1737" max="1792" width="9" style="142"/>
    <col min="1793" max="1793" width="46" style="142" customWidth="1"/>
    <col min="1794" max="1794" width="11.28515625" style="142" customWidth="1"/>
    <col min="1795" max="1796" width="13.42578125" style="142" customWidth="1"/>
    <col min="1797" max="1797" width="12.42578125" style="142" customWidth="1"/>
    <col min="1798" max="1798" width="13.42578125" style="142" customWidth="1"/>
    <col min="1799" max="1799" width="11.7109375" style="142" customWidth="1"/>
    <col min="1800" max="1800" width="11.85546875" style="142" customWidth="1"/>
    <col min="1801" max="1801" width="10.7109375" style="142" customWidth="1"/>
    <col min="1802" max="1802" width="12" style="142" customWidth="1"/>
    <col min="1803" max="1803" width="10.5703125" style="142" customWidth="1"/>
    <col min="1804" max="1804" width="11.28515625" style="142" customWidth="1"/>
    <col min="1805" max="1805" width="12.5703125" style="142" customWidth="1"/>
    <col min="1806" max="1806" width="10.28515625" style="142" customWidth="1"/>
    <col min="1807" max="1807" width="10.5703125" style="142" customWidth="1"/>
    <col min="1808" max="1808" width="10.7109375" style="142" customWidth="1"/>
    <col min="1809" max="1809" width="10.42578125" style="142" customWidth="1"/>
    <col min="1810" max="1810" width="10.7109375" style="142" customWidth="1"/>
    <col min="1811" max="1811" width="11" style="142" customWidth="1"/>
    <col min="1812" max="1812" width="10.85546875" style="142" customWidth="1"/>
    <col min="1813" max="1814" width="9.140625" style="142" customWidth="1"/>
    <col min="1815" max="1815" width="16.85546875" style="142" customWidth="1"/>
    <col min="1816" max="1816" width="16.42578125" style="142" customWidth="1"/>
    <col min="1817" max="1992" width="9.140625" style="142" customWidth="1"/>
    <col min="1993" max="2048" width="9" style="142"/>
    <col min="2049" max="2049" width="46" style="142" customWidth="1"/>
    <col min="2050" max="2050" width="11.28515625" style="142" customWidth="1"/>
    <col min="2051" max="2052" width="13.42578125" style="142" customWidth="1"/>
    <col min="2053" max="2053" width="12.42578125" style="142" customWidth="1"/>
    <col min="2054" max="2054" width="13.42578125" style="142" customWidth="1"/>
    <col min="2055" max="2055" width="11.7109375" style="142" customWidth="1"/>
    <col min="2056" max="2056" width="11.85546875" style="142" customWidth="1"/>
    <col min="2057" max="2057" width="10.7109375" style="142" customWidth="1"/>
    <col min="2058" max="2058" width="12" style="142" customWidth="1"/>
    <col min="2059" max="2059" width="10.5703125" style="142" customWidth="1"/>
    <col min="2060" max="2060" width="11.28515625" style="142" customWidth="1"/>
    <col min="2061" max="2061" width="12.5703125" style="142" customWidth="1"/>
    <col min="2062" max="2062" width="10.28515625" style="142" customWidth="1"/>
    <col min="2063" max="2063" width="10.5703125" style="142" customWidth="1"/>
    <col min="2064" max="2064" width="10.7109375" style="142" customWidth="1"/>
    <col min="2065" max="2065" width="10.42578125" style="142" customWidth="1"/>
    <col min="2066" max="2066" width="10.7109375" style="142" customWidth="1"/>
    <col min="2067" max="2067" width="11" style="142" customWidth="1"/>
    <col min="2068" max="2068" width="10.85546875" style="142" customWidth="1"/>
    <col min="2069" max="2070" width="9.140625" style="142" customWidth="1"/>
    <col min="2071" max="2071" width="16.85546875" style="142" customWidth="1"/>
    <col min="2072" max="2072" width="16.42578125" style="142" customWidth="1"/>
    <col min="2073" max="2248" width="9.140625" style="142" customWidth="1"/>
    <col min="2249" max="2304" width="9" style="142"/>
    <col min="2305" max="2305" width="46" style="142" customWidth="1"/>
    <col min="2306" max="2306" width="11.28515625" style="142" customWidth="1"/>
    <col min="2307" max="2308" width="13.42578125" style="142" customWidth="1"/>
    <col min="2309" max="2309" width="12.42578125" style="142" customWidth="1"/>
    <col min="2310" max="2310" width="13.42578125" style="142" customWidth="1"/>
    <col min="2311" max="2311" width="11.7109375" style="142" customWidth="1"/>
    <col min="2312" max="2312" width="11.85546875" style="142" customWidth="1"/>
    <col min="2313" max="2313" width="10.7109375" style="142" customWidth="1"/>
    <col min="2314" max="2314" width="12" style="142" customWidth="1"/>
    <col min="2315" max="2315" width="10.5703125" style="142" customWidth="1"/>
    <col min="2316" max="2316" width="11.28515625" style="142" customWidth="1"/>
    <col min="2317" max="2317" width="12.5703125" style="142" customWidth="1"/>
    <col min="2318" max="2318" width="10.28515625" style="142" customWidth="1"/>
    <col min="2319" max="2319" width="10.5703125" style="142" customWidth="1"/>
    <col min="2320" max="2320" width="10.7109375" style="142" customWidth="1"/>
    <col min="2321" max="2321" width="10.42578125" style="142" customWidth="1"/>
    <col min="2322" max="2322" width="10.7109375" style="142" customWidth="1"/>
    <col min="2323" max="2323" width="11" style="142" customWidth="1"/>
    <col min="2324" max="2324" width="10.85546875" style="142" customWidth="1"/>
    <col min="2325" max="2326" width="9.140625" style="142" customWidth="1"/>
    <col min="2327" max="2327" width="16.85546875" style="142" customWidth="1"/>
    <col min="2328" max="2328" width="16.42578125" style="142" customWidth="1"/>
    <col min="2329" max="2504" width="9.140625" style="142" customWidth="1"/>
    <col min="2505" max="2560" width="9" style="142"/>
    <col min="2561" max="2561" width="46" style="142" customWidth="1"/>
    <col min="2562" max="2562" width="11.28515625" style="142" customWidth="1"/>
    <col min="2563" max="2564" width="13.42578125" style="142" customWidth="1"/>
    <col min="2565" max="2565" width="12.42578125" style="142" customWidth="1"/>
    <col min="2566" max="2566" width="13.42578125" style="142" customWidth="1"/>
    <col min="2567" max="2567" width="11.7109375" style="142" customWidth="1"/>
    <col min="2568" max="2568" width="11.85546875" style="142" customWidth="1"/>
    <col min="2569" max="2569" width="10.7109375" style="142" customWidth="1"/>
    <col min="2570" max="2570" width="12" style="142" customWidth="1"/>
    <col min="2571" max="2571" width="10.5703125" style="142" customWidth="1"/>
    <col min="2572" max="2572" width="11.28515625" style="142" customWidth="1"/>
    <col min="2573" max="2573" width="12.5703125" style="142" customWidth="1"/>
    <col min="2574" max="2574" width="10.28515625" style="142" customWidth="1"/>
    <col min="2575" max="2575" width="10.5703125" style="142" customWidth="1"/>
    <col min="2576" max="2576" width="10.7109375" style="142" customWidth="1"/>
    <col min="2577" max="2577" width="10.42578125" style="142" customWidth="1"/>
    <col min="2578" max="2578" width="10.7109375" style="142" customWidth="1"/>
    <col min="2579" max="2579" width="11" style="142" customWidth="1"/>
    <col min="2580" max="2580" width="10.85546875" style="142" customWidth="1"/>
    <col min="2581" max="2582" width="9.140625" style="142" customWidth="1"/>
    <col min="2583" max="2583" width="16.85546875" style="142" customWidth="1"/>
    <col min="2584" max="2584" width="16.42578125" style="142" customWidth="1"/>
    <col min="2585" max="2760" width="9.140625" style="142" customWidth="1"/>
    <col min="2761" max="2816" width="9" style="142"/>
    <col min="2817" max="2817" width="46" style="142" customWidth="1"/>
    <col min="2818" max="2818" width="11.28515625" style="142" customWidth="1"/>
    <col min="2819" max="2820" width="13.42578125" style="142" customWidth="1"/>
    <col min="2821" max="2821" width="12.42578125" style="142" customWidth="1"/>
    <col min="2822" max="2822" width="13.42578125" style="142" customWidth="1"/>
    <col min="2823" max="2823" width="11.7109375" style="142" customWidth="1"/>
    <col min="2824" max="2824" width="11.85546875" style="142" customWidth="1"/>
    <col min="2825" max="2825" width="10.7109375" style="142" customWidth="1"/>
    <col min="2826" max="2826" width="12" style="142" customWidth="1"/>
    <col min="2827" max="2827" width="10.5703125" style="142" customWidth="1"/>
    <col min="2828" max="2828" width="11.28515625" style="142" customWidth="1"/>
    <col min="2829" max="2829" width="12.5703125" style="142" customWidth="1"/>
    <col min="2830" max="2830" width="10.28515625" style="142" customWidth="1"/>
    <col min="2831" max="2831" width="10.5703125" style="142" customWidth="1"/>
    <col min="2832" max="2832" width="10.7109375" style="142" customWidth="1"/>
    <col min="2833" max="2833" width="10.42578125" style="142" customWidth="1"/>
    <col min="2834" max="2834" width="10.7109375" style="142" customWidth="1"/>
    <col min="2835" max="2835" width="11" style="142" customWidth="1"/>
    <col min="2836" max="2836" width="10.85546875" style="142" customWidth="1"/>
    <col min="2837" max="2838" width="9.140625" style="142" customWidth="1"/>
    <col min="2839" max="2839" width="16.85546875" style="142" customWidth="1"/>
    <col min="2840" max="2840" width="16.42578125" style="142" customWidth="1"/>
    <col min="2841" max="3016" width="9.140625" style="142" customWidth="1"/>
    <col min="3017" max="3072" width="9" style="142"/>
    <col min="3073" max="3073" width="46" style="142" customWidth="1"/>
    <col min="3074" max="3074" width="11.28515625" style="142" customWidth="1"/>
    <col min="3075" max="3076" width="13.42578125" style="142" customWidth="1"/>
    <col min="3077" max="3077" width="12.42578125" style="142" customWidth="1"/>
    <col min="3078" max="3078" width="13.42578125" style="142" customWidth="1"/>
    <col min="3079" max="3079" width="11.7109375" style="142" customWidth="1"/>
    <col min="3080" max="3080" width="11.85546875" style="142" customWidth="1"/>
    <col min="3081" max="3081" width="10.7109375" style="142" customWidth="1"/>
    <col min="3082" max="3082" width="12" style="142" customWidth="1"/>
    <col min="3083" max="3083" width="10.5703125" style="142" customWidth="1"/>
    <col min="3084" max="3084" width="11.28515625" style="142" customWidth="1"/>
    <col min="3085" max="3085" width="12.5703125" style="142" customWidth="1"/>
    <col min="3086" max="3086" width="10.28515625" style="142" customWidth="1"/>
    <col min="3087" max="3087" width="10.5703125" style="142" customWidth="1"/>
    <col min="3088" max="3088" width="10.7109375" style="142" customWidth="1"/>
    <col min="3089" max="3089" width="10.42578125" style="142" customWidth="1"/>
    <col min="3090" max="3090" width="10.7109375" style="142" customWidth="1"/>
    <col min="3091" max="3091" width="11" style="142" customWidth="1"/>
    <col min="3092" max="3092" width="10.85546875" style="142" customWidth="1"/>
    <col min="3093" max="3094" width="9.140625" style="142" customWidth="1"/>
    <col min="3095" max="3095" width="16.85546875" style="142" customWidth="1"/>
    <col min="3096" max="3096" width="16.42578125" style="142" customWidth="1"/>
    <col min="3097" max="3272" width="9.140625" style="142" customWidth="1"/>
    <col min="3273" max="3328" width="9" style="142"/>
    <col min="3329" max="3329" width="46" style="142" customWidth="1"/>
    <col min="3330" max="3330" width="11.28515625" style="142" customWidth="1"/>
    <col min="3331" max="3332" width="13.42578125" style="142" customWidth="1"/>
    <col min="3333" max="3333" width="12.42578125" style="142" customWidth="1"/>
    <col min="3334" max="3334" width="13.42578125" style="142" customWidth="1"/>
    <col min="3335" max="3335" width="11.7109375" style="142" customWidth="1"/>
    <col min="3336" max="3336" width="11.85546875" style="142" customWidth="1"/>
    <col min="3337" max="3337" width="10.7109375" style="142" customWidth="1"/>
    <col min="3338" max="3338" width="12" style="142" customWidth="1"/>
    <col min="3339" max="3339" width="10.5703125" style="142" customWidth="1"/>
    <col min="3340" max="3340" width="11.28515625" style="142" customWidth="1"/>
    <col min="3341" max="3341" width="12.5703125" style="142" customWidth="1"/>
    <col min="3342" max="3342" width="10.28515625" style="142" customWidth="1"/>
    <col min="3343" max="3343" width="10.5703125" style="142" customWidth="1"/>
    <col min="3344" max="3344" width="10.7109375" style="142" customWidth="1"/>
    <col min="3345" max="3345" width="10.42578125" style="142" customWidth="1"/>
    <col min="3346" max="3346" width="10.7109375" style="142" customWidth="1"/>
    <col min="3347" max="3347" width="11" style="142" customWidth="1"/>
    <col min="3348" max="3348" width="10.85546875" style="142" customWidth="1"/>
    <col min="3349" max="3350" width="9.140625" style="142" customWidth="1"/>
    <col min="3351" max="3351" width="16.85546875" style="142" customWidth="1"/>
    <col min="3352" max="3352" width="16.42578125" style="142" customWidth="1"/>
    <col min="3353" max="3528" width="9.140625" style="142" customWidth="1"/>
    <col min="3529" max="3584" width="9" style="142"/>
    <col min="3585" max="3585" width="46" style="142" customWidth="1"/>
    <col min="3586" max="3586" width="11.28515625" style="142" customWidth="1"/>
    <col min="3587" max="3588" width="13.42578125" style="142" customWidth="1"/>
    <col min="3589" max="3589" width="12.42578125" style="142" customWidth="1"/>
    <col min="3590" max="3590" width="13.42578125" style="142" customWidth="1"/>
    <col min="3591" max="3591" width="11.7109375" style="142" customWidth="1"/>
    <col min="3592" max="3592" width="11.85546875" style="142" customWidth="1"/>
    <col min="3593" max="3593" width="10.7109375" style="142" customWidth="1"/>
    <col min="3594" max="3594" width="12" style="142" customWidth="1"/>
    <col min="3595" max="3595" width="10.5703125" style="142" customWidth="1"/>
    <col min="3596" max="3596" width="11.28515625" style="142" customWidth="1"/>
    <col min="3597" max="3597" width="12.5703125" style="142" customWidth="1"/>
    <col min="3598" max="3598" width="10.28515625" style="142" customWidth="1"/>
    <col min="3599" max="3599" width="10.5703125" style="142" customWidth="1"/>
    <col min="3600" max="3600" width="10.7109375" style="142" customWidth="1"/>
    <col min="3601" max="3601" width="10.42578125" style="142" customWidth="1"/>
    <col min="3602" max="3602" width="10.7109375" style="142" customWidth="1"/>
    <col min="3603" max="3603" width="11" style="142" customWidth="1"/>
    <col min="3604" max="3604" width="10.85546875" style="142" customWidth="1"/>
    <col min="3605" max="3606" width="9.140625" style="142" customWidth="1"/>
    <col min="3607" max="3607" width="16.85546875" style="142" customWidth="1"/>
    <col min="3608" max="3608" width="16.42578125" style="142" customWidth="1"/>
    <col min="3609" max="3784" width="9.140625" style="142" customWidth="1"/>
    <col min="3785" max="3840" width="9" style="142"/>
    <col min="3841" max="3841" width="46" style="142" customWidth="1"/>
    <col min="3842" max="3842" width="11.28515625" style="142" customWidth="1"/>
    <col min="3843" max="3844" width="13.42578125" style="142" customWidth="1"/>
    <col min="3845" max="3845" width="12.42578125" style="142" customWidth="1"/>
    <col min="3846" max="3846" width="13.42578125" style="142" customWidth="1"/>
    <col min="3847" max="3847" width="11.7109375" style="142" customWidth="1"/>
    <col min="3848" max="3848" width="11.85546875" style="142" customWidth="1"/>
    <col min="3849" max="3849" width="10.7109375" style="142" customWidth="1"/>
    <col min="3850" max="3850" width="12" style="142" customWidth="1"/>
    <col min="3851" max="3851" width="10.5703125" style="142" customWidth="1"/>
    <col min="3852" max="3852" width="11.28515625" style="142" customWidth="1"/>
    <col min="3853" max="3853" width="12.5703125" style="142" customWidth="1"/>
    <col min="3854" max="3854" width="10.28515625" style="142" customWidth="1"/>
    <col min="3855" max="3855" width="10.5703125" style="142" customWidth="1"/>
    <col min="3856" max="3856" width="10.7109375" style="142" customWidth="1"/>
    <col min="3857" max="3857" width="10.42578125" style="142" customWidth="1"/>
    <col min="3858" max="3858" width="10.7109375" style="142" customWidth="1"/>
    <col min="3859" max="3859" width="11" style="142" customWidth="1"/>
    <col min="3860" max="3860" width="10.85546875" style="142" customWidth="1"/>
    <col min="3861" max="3862" width="9.140625" style="142" customWidth="1"/>
    <col min="3863" max="3863" width="16.85546875" style="142" customWidth="1"/>
    <col min="3864" max="3864" width="16.42578125" style="142" customWidth="1"/>
    <col min="3865" max="4040" width="9.140625" style="142" customWidth="1"/>
    <col min="4041" max="4096" width="9" style="142"/>
    <col min="4097" max="4097" width="46" style="142" customWidth="1"/>
    <col min="4098" max="4098" width="11.28515625" style="142" customWidth="1"/>
    <col min="4099" max="4100" width="13.42578125" style="142" customWidth="1"/>
    <col min="4101" max="4101" width="12.42578125" style="142" customWidth="1"/>
    <col min="4102" max="4102" width="13.42578125" style="142" customWidth="1"/>
    <col min="4103" max="4103" width="11.7109375" style="142" customWidth="1"/>
    <col min="4104" max="4104" width="11.85546875" style="142" customWidth="1"/>
    <col min="4105" max="4105" width="10.7109375" style="142" customWidth="1"/>
    <col min="4106" max="4106" width="12" style="142" customWidth="1"/>
    <col min="4107" max="4107" width="10.5703125" style="142" customWidth="1"/>
    <col min="4108" max="4108" width="11.28515625" style="142" customWidth="1"/>
    <col min="4109" max="4109" width="12.5703125" style="142" customWidth="1"/>
    <col min="4110" max="4110" width="10.28515625" style="142" customWidth="1"/>
    <col min="4111" max="4111" width="10.5703125" style="142" customWidth="1"/>
    <col min="4112" max="4112" width="10.7109375" style="142" customWidth="1"/>
    <col min="4113" max="4113" width="10.42578125" style="142" customWidth="1"/>
    <col min="4114" max="4114" width="10.7109375" style="142" customWidth="1"/>
    <col min="4115" max="4115" width="11" style="142" customWidth="1"/>
    <col min="4116" max="4116" width="10.85546875" style="142" customWidth="1"/>
    <col min="4117" max="4118" width="9.140625" style="142" customWidth="1"/>
    <col min="4119" max="4119" width="16.85546875" style="142" customWidth="1"/>
    <col min="4120" max="4120" width="16.42578125" style="142" customWidth="1"/>
    <col min="4121" max="4296" width="9.140625" style="142" customWidth="1"/>
    <col min="4297" max="4352" width="9" style="142"/>
    <col min="4353" max="4353" width="46" style="142" customWidth="1"/>
    <col min="4354" max="4354" width="11.28515625" style="142" customWidth="1"/>
    <col min="4355" max="4356" width="13.42578125" style="142" customWidth="1"/>
    <col min="4357" max="4357" width="12.42578125" style="142" customWidth="1"/>
    <col min="4358" max="4358" width="13.42578125" style="142" customWidth="1"/>
    <col min="4359" max="4359" width="11.7109375" style="142" customWidth="1"/>
    <col min="4360" max="4360" width="11.85546875" style="142" customWidth="1"/>
    <col min="4361" max="4361" width="10.7109375" style="142" customWidth="1"/>
    <col min="4362" max="4362" width="12" style="142" customWidth="1"/>
    <col min="4363" max="4363" width="10.5703125" style="142" customWidth="1"/>
    <col min="4364" max="4364" width="11.28515625" style="142" customWidth="1"/>
    <col min="4365" max="4365" width="12.5703125" style="142" customWidth="1"/>
    <col min="4366" max="4366" width="10.28515625" style="142" customWidth="1"/>
    <col min="4367" max="4367" width="10.5703125" style="142" customWidth="1"/>
    <col min="4368" max="4368" width="10.7109375" style="142" customWidth="1"/>
    <col min="4369" max="4369" width="10.42578125" style="142" customWidth="1"/>
    <col min="4370" max="4370" width="10.7109375" style="142" customWidth="1"/>
    <col min="4371" max="4371" width="11" style="142" customWidth="1"/>
    <col min="4372" max="4372" width="10.85546875" style="142" customWidth="1"/>
    <col min="4373" max="4374" width="9.140625" style="142" customWidth="1"/>
    <col min="4375" max="4375" width="16.85546875" style="142" customWidth="1"/>
    <col min="4376" max="4376" width="16.42578125" style="142" customWidth="1"/>
    <col min="4377" max="4552" width="9.140625" style="142" customWidth="1"/>
    <col min="4553" max="4608" width="9" style="142"/>
    <col min="4609" max="4609" width="46" style="142" customWidth="1"/>
    <col min="4610" max="4610" width="11.28515625" style="142" customWidth="1"/>
    <col min="4611" max="4612" width="13.42578125" style="142" customWidth="1"/>
    <col min="4613" max="4613" width="12.42578125" style="142" customWidth="1"/>
    <col min="4614" max="4614" width="13.42578125" style="142" customWidth="1"/>
    <col min="4615" max="4615" width="11.7109375" style="142" customWidth="1"/>
    <col min="4616" max="4616" width="11.85546875" style="142" customWidth="1"/>
    <col min="4617" max="4617" width="10.7109375" style="142" customWidth="1"/>
    <col min="4618" max="4618" width="12" style="142" customWidth="1"/>
    <col min="4619" max="4619" width="10.5703125" style="142" customWidth="1"/>
    <col min="4620" max="4620" width="11.28515625" style="142" customWidth="1"/>
    <col min="4621" max="4621" width="12.5703125" style="142" customWidth="1"/>
    <col min="4622" max="4622" width="10.28515625" style="142" customWidth="1"/>
    <col min="4623" max="4623" width="10.5703125" style="142" customWidth="1"/>
    <col min="4624" max="4624" width="10.7109375" style="142" customWidth="1"/>
    <col min="4625" max="4625" width="10.42578125" style="142" customWidth="1"/>
    <col min="4626" max="4626" width="10.7109375" style="142" customWidth="1"/>
    <col min="4627" max="4627" width="11" style="142" customWidth="1"/>
    <col min="4628" max="4628" width="10.85546875" style="142" customWidth="1"/>
    <col min="4629" max="4630" width="9.140625" style="142" customWidth="1"/>
    <col min="4631" max="4631" width="16.85546875" style="142" customWidth="1"/>
    <col min="4632" max="4632" width="16.42578125" style="142" customWidth="1"/>
    <col min="4633" max="4808" width="9.140625" style="142" customWidth="1"/>
    <col min="4809" max="4864" width="9" style="142"/>
    <col min="4865" max="4865" width="46" style="142" customWidth="1"/>
    <col min="4866" max="4866" width="11.28515625" style="142" customWidth="1"/>
    <col min="4867" max="4868" width="13.42578125" style="142" customWidth="1"/>
    <col min="4869" max="4869" width="12.42578125" style="142" customWidth="1"/>
    <col min="4870" max="4870" width="13.42578125" style="142" customWidth="1"/>
    <col min="4871" max="4871" width="11.7109375" style="142" customWidth="1"/>
    <col min="4872" max="4872" width="11.85546875" style="142" customWidth="1"/>
    <col min="4873" max="4873" width="10.7109375" style="142" customWidth="1"/>
    <col min="4874" max="4874" width="12" style="142" customWidth="1"/>
    <col min="4875" max="4875" width="10.5703125" style="142" customWidth="1"/>
    <col min="4876" max="4876" width="11.28515625" style="142" customWidth="1"/>
    <col min="4877" max="4877" width="12.5703125" style="142" customWidth="1"/>
    <col min="4878" max="4878" width="10.28515625" style="142" customWidth="1"/>
    <col min="4879" max="4879" width="10.5703125" style="142" customWidth="1"/>
    <col min="4880" max="4880" width="10.7109375" style="142" customWidth="1"/>
    <col min="4881" max="4881" width="10.42578125" style="142" customWidth="1"/>
    <col min="4882" max="4882" width="10.7109375" style="142" customWidth="1"/>
    <col min="4883" max="4883" width="11" style="142" customWidth="1"/>
    <col min="4884" max="4884" width="10.85546875" style="142" customWidth="1"/>
    <col min="4885" max="4886" width="9.140625" style="142" customWidth="1"/>
    <col min="4887" max="4887" width="16.85546875" style="142" customWidth="1"/>
    <col min="4888" max="4888" width="16.42578125" style="142" customWidth="1"/>
    <col min="4889" max="5064" width="9.140625" style="142" customWidth="1"/>
    <col min="5065" max="5120" width="9" style="142"/>
    <col min="5121" max="5121" width="46" style="142" customWidth="1"/>
    <col min="5122" max="5122" width="11.28515625" style="142" customWidth="1"/>
    <col min="5123" max="5124" width="13.42578125" style="142" customWidth="1"/>
    <col min="5125" max="5125" width="12.42578125" style="142" customWidth="1"/>
    <col min="5126" max="5126" width="13.42578125" style="142" customWidth="1"/>
    <col min="5127" max="5127" width="11.7109375" style="142" customWidth="1"/>
    <col min="5128" max="5128" width="11.85546875" style="142" customWidth="1"/>
    <col min="5129" max="5129" width="10.7109375" style="142" customWidth="1"/>
    <col min="5130" max="5130" width="12" style="142" customWidth="1"/>
    <col min="5131" max="5131" width="10.5703125" style="142" customWidth="1"/>
    <col min="5132" max="5132" width="11.28515625" style="142" customWidth="1"/>
    <col min="5133" max="5133" width="12.5703125" style="142" customWidth="1"/>
    <col min="5134" max="5134" width="10.28515625" style="142" customWidth="1"/>
    <col min="5135" max="5135" width="10.5703125" style="142" customWidth="1"/>
    <col min="5136" max="5136" width="10.7109375" style="142" customWidth="1"/>
    <col min="5137" max="5137" width="10.42578125" style="142" customWidth="1"/>
    <col min="5138" max="5138" width="10.7109375" style="142" customWidth="1"/>
    <col min="5139" max="5139" width="11" style="142" customWidth="1"/>
    <col min="5140" max="5140" width="10.85546875" style="142" customWidth="1"/>
    <col min="5141" max="5142" width="9.140625" style="142" customWidth="1"/>
    <col min="5143" max="5143" width="16.85546875" style="142" customWidth="1"/>
    <col min="5144" max="5144" width="16.42578125" style="142" customWidth="1"/>
    <col min="5145" max="5320" width="9.140625" style="142" customWidth="1"/>
    <col min="5321" max="5376" width="9" style="142"/>
    <col min="5377" max="5377" width="46" style="142" customWidth="1"/>
    <col min="5378" max="5378" width="11.28515625" style="142" customWidth="1"/>
    <col min="5379" max="5380" width="13.42578125" style="142" customWidth="1"/>
    <col min="5381" max="5381" width="12.42578125" style="142" customWidth="1"/>
    <col min="5382" max="5382" width="13.42578125" style="142" customWidth="1"/>
    <col min="5383" max="5383" width="11.7109375" style="142" customWidth="1"/>
    <col min="5384" max="5384" width="11.85546875" style="142" customWidth="1"/>
    <col min="5385" max="5385" width="10.7109375" style="142" customWidth="1"/>
    <col min="5386" max="5386" width="12" style="142" customWidth="1"/>
    <col min="5387" max="5387" width="10.5703125" style="142" customWidth="1"/>
    <col min="5388" max="5388" width="11.28515625" style="142" customWidth="1"/>
    <col min="5389" max="5389" width="12.5703125" style="142" customWidth="1"/>
    <col min="5390" max="5390" width="10.28515625" style="142" customWidth="1"/>
    <col min="5391" max="5391" width="10.5703125" style="142" customWidth="1"/>
    <col min="5392" max="5392" width="10.7109375" style="142" customWidth="1"/>
    <col min="5393" max="5393" width="10.42578125" style="142" customWidth="1"/>
    <col min="5394" max="5394" width="10.7109375" style="142" customWidth="1"/>
    <col min="5395" max="5395" width="11" style="142" customWidth="1"/>
    <col min="5396" max="5396" width="10.85546875" style="142" customWidth="1"/>
    <col min="5397" max="5398" width="9.140625" style="142" customWidth="1"/>
    <col min="5399" max="5399" width="16.85546875" style="142" customWidth="1"/>
    <col min="5400" max="5400" width="16.42578125" style="142" customWidth="1"/>
    <col min="5401" max="5576" width="9.140625" style="142" customWidth="1"/>
    <col min="5577" max="5632" width="9" style="142"/>
    <col min="5633" max="5633" width="46" style="142" customWidth="1"/>
    <col min="5634" max="5634" width="11.28515625" style="142" customWidth="1"/>
    <col min="5635" max="5636" width="13.42578125" style="142" customWidth="1"/>
    <col min="5637" max="5637" width="12.42578125" style="142" customWidth="1"/>
    <col min="5638" max="5638" width="13.42578125" style="142" customWidth="1"/>
    <col min="5639" max="5639" width="11.7109375" style="142" customWidth="1"/>
    <col min="5640" max="5640" width="11.85546875" style="142" customWidth="1"/>
    <col min="5641" max="5641" width="10.7109375" style="142" customWidth="1"/>
    <col min="5642" max="5642" width="12" style="142" customWidth="1"/>
    <col min="5643" max="5643" width="10.5703125" style="142" customWidth="1"/>
    <col min="5644" max="5644" width="11.28515625" style="142" customWidth="1"/>
    <col min="5645" max="5645" width="12.5703125" style="142" customWidth="1"/>
    <col min="5646" max="5646" width="10.28515625" style="142" customWidth="1"/>
    <col min="5647" max="5647" width="10.5703125" style="142" customWidth="1"/>
    <col min="5648" max="5648" width="10.7109375" style="142" customWidth="1"/>
    <col min="5649" max="5649" width="10.42578125" style="142" customWidth="1"/>
    <col min="5650" max="5650" width="10.7109375" style="142" customWidth="1"/>
    <col min="5651" max="5651" width="11" style="142" customWidth="1"/>
    <col min="5652" max="5652" width="10.85546875" style="142" customWidth="1"/>
    <col min="5653" max="5654" width="9.140625" style="142" customWidth="1"/>
    <col min="5655" max="5655" width="16.85546875" style="142" customWidth="1"/>
    <col min="5656" max="5656" width="16.42578125" style="142" customWidth="1"/>
    <col min="5657" max="5832" width="9.140625" style="142" customWidth="1"/>
    <col min="5833" max="5888" width="9" style="142"/>
    <col min="5889" max="5889" width="46" style="142" customWidth="1"/>
    <col min="5890" max="5890" width="11.28515625" style="142" customWidth="1"/>
    <col min="5891" max="5892" width="13.42578125" style="142" customWidth="1"/>
    <col min="5893" max="5893" width="12.42578125" style="142" customWidth="1"/>
    <col min="5894" max="5894" width="13.42578125" style="142" customWidth="1"/>
    <col min="5895" max="5895" width="11.7109375" style="142" customWidth="1"/>
    <col min="5896" max="5896" width="11.85546875" style="142" customWidth="1"/>
    <col min="5897" max="5897" width="10.7109375" style="142" customWidth="1"/>
    <col min="5898" max="5898" width="12" style="142" customWidth="1"/>
    <col min="5899" max="5899" width="10.5703125" style="142" customWidth="1"/>
    <col min="5900" max="5900" width="11.28515625" style="142" customWidth="1"/>
    <col min="5901" max="5901" width="12.5703125" style="142" customWidth="1"/>
    <col min="5902" max="5902" width="10.28515625" style="142" customWidth="1"/>
    <col min="5903" max="5903" width="10.5703125" style="142" customWidth="1"/>
    <col min="5904" max="5904" width="10.7109375" style="142" customWidth="1"/>
    <col min="5905" max="5905" width="10.42578125" style="142" customWidth="1"/>
    <col min="5906" max="5906" width="10.7109375" style="142" customWidth="1"/>
    <col min="5907" max="5907" width="11" style="142" customWidth="1"/>
    <col min="5908" max="5908" width="10.85546875" style="142" customWidth="1"/>
    <col min="5909" max="5910" width="9.140625" style="142" customWidth="1"/>
    <col min="5911" max="5911" width="16.85546875" style="142" customWidth="1"/>
    <col min="5912" max="5912" width="16.42578125" style="142" customWidth="1"/>
    <col min="5913" max="6088" width="9.140625" style="142" customWidth="1"/>
    <col min="6089" max="6144" width="9" style="142"/>
    <col min="6145" max="6145" width="46" style="142" customWidth="1"/>
    <col min="6146" max="6146" width="11.28515625" style="142" customWidth="1"/>
    <col min="6147" max="6148" width="13.42578125" style="142" customWidth="1"/>
    <col min="6149" max="6149" width="12.42578125" style="142" customWidth="1"/>
    <col min="6150" max="6150" width="13.42578125" style="142" customWidth="1"/>
    <col min="6151" max="6151" width="11.7109375" style="142" customWidth="1"/>
    <col min="6152" max="6152" width="11.85546875" style="142" customWidth="1"/>
    <col min="6153" max="6153" width="10.7109375" style="142" customWidth="1"/>
    <col min="6154" max="6154" width="12" style="142" customWidth="1"/>
    <col min="6155" max="6155" width="10.5703125" style="142" customWidth="1"/>
    <col min="6156" max="6156" width="11.28515625" style="142" customWidth="1"/>
    <col min="6157" max="6157" width="12.5703125" style="142" customWidth="1"/>
    <col min="6158" max="6158" width="10.28515625" style="142" customWidth="1"/>
    <col min="6159" max="6159" width="10.5703125" style="142" customWidth="1"/>
    <col min="6160" max="6160" width="10.7109375" style="142" customWidth="1"/>
    <col min="6161" max="6161" width="10.42578125" style="142" customWidth="1"/>
    <col min="6162" max="6162" width="10.7109375" style="142" customWidth="1"/>
    <col min="6163" max="6163" width="11" style="142" customWidth="1"/>
    <col min="6164" max="6164" width="10.85546875" style="142" customWidth="1"/>
    <col min="6165" max="6166" width="9.140625" style="142" customWidth="1"/>
    <col min="6167" max="6167" width="16.85546875" style="142" customWidth="1"/>
    <col min="6168" max="6168" width="16.42578125" style="142" customWidth="1"/>
    <col min="6169" max="6344" width="9.140625" style="142" customWidth="1"/>
    <col min="6345" max="6400" width="9" style="142"/>
    <col min="6401" max="6401" width="46" style="142" customWidth="1"/>
    <col min="6402" max="6402" width="11.28515625" style="142" customWidth="1"/>
    <col min="6403" max="6404" width="13.42578125" style="142" customWidth="1"/>
    <col min="6405" max="6405" width="12.42578125" style="142" customWidth="1"/>
    <col min="6406" max="6406" width="13.42578125" style="142" customWidth="1"/>
    <col min="6407" max="6407" width="11.7109375" style="142" customWidth="1"/>
    <col min="6408" max="6408" width="11.85546875" style="142" customWidth="1"/>
    <col min="6409" max="6409" width="10.7109375" style="142" customWidth="1"/>
    <col min="6410" max="6410" width="12" style="142" customWidth="1"/>
    <col min="6411" max="6411" width="10.5703125" style="142" customWidth="1"/>
    <col min="6412" max="6412" width="11.28515625" style="142" customWidth="1"/>
    <col min="6413" max="6413" width="12.5703125" style="142" customWidth="1"/>
    <col min="6414" max="6414" width="10.28515625" style="142" customWidth="1"/>
    <col min="6415" max="6415" width="10.5703125" style="142" customWidth="1"/>
    <col min="6416" max="6416" width="10.7109375" style="142" customWidth="1"/>
    <col min="6417" max="6417" width="10.42578125" style="142" customWidth="1"/>
    <col min="6418" max="6418" width="10.7109375" style="142" customWidth="1"/>
    <col min="6419" max="6419" width="11" style="142" customWidth="1"/>
    <col min="6420" max="6420" width="10.85546875" style="142" customWidth="1"/>
    <col min="6421" max="6422" width="9.140625" style="142" customWidth="1"/>
    <col min="6423" max="6423" width="16.85546875" style="142" customWidth="1"/>
    <col min="6424" max="6424" width="16.42578125" style="142" customWidth="1"/>
    <col min="6425" max="6600" width="9.140625" style="142" customWidth="1"/>
    <col min="6601" max="6656" width="9" style="142"/>
    <col min="6657" max="6657" width="46" style="142" customWidth="1"/>
    <col min="6658" max="6658" width="11.28515625" style="142" customWidth="1"/>
    <col min="6659" max="6660" width="13.42578125" style="142" customWidth="1"/>
    <col min="6661" max="6661" width="12.42578125" style="142" customWidth="1"/>
    <col min="6662" max="6662" width="13.42578125" style="142" customWidth="1"/>
    <col min="6663" max="6663" width="11.7109375" style="142" customWidth="1"/>
    <col min="6664" max="6664" width="11.85546875" style="142" customWidth="1"/>
    <col min="6665" max="6665" width="10.7109375" style="142" customWidth="1"/>
    <col min="6666" max="6666" width="12" style="142" customWidth="1"/>
    <col min="6667" max="6667" width="10.5703125" style="142" customWidth="1"/>
    <col min="6668" max="6668" width="11.28515625" style="142" customWidth="1"/>
    <col min="6669" max="6669" width="12.5703125" style="142" customWidth="1"/>
    <col min="6670" max="6670" width="10.28515625" style="142" customWidth="1"/>
    <col min="6671" max="6671" width="10.5703125" style="142" customWidth="1"/>
    <col min="6672" max="6672" width="10.7109375" style="142" customWidth="1"/>
    <col min="6673" max="6673" width="10.42578125" style="142" customWidth="1"/>
    <col min="6674" max="6674" width="10.7109375" style="142" customWidth="1"/>
    <col min="6675" max="6675" width="11" style="142" customWidth="1"/>
    <col min="6676" max="6676" width="10.85546875" style="142" customWidth="1"/>
    <col min="6677" max="6678" width="9.140625" style="142" customWidth="1"/>
    <col min="6679" max="6679" width="16.85546875" style="142" customWidth="1"/>
    <col min="6680" max="6680" width="16.42578125" style="142" customWidth="1"/>
    <col min="6681" max="6856" width="9.140625" style="142" customWidth="1"/>
    <col min="6857" max="6912" width="9" style="142"/>
    <col min="6913" max="6913" width="46" style="142" customWidth="1"/>
    <col min="6914" max="6914" width="11.28515625" style="142" customWidth="1"/>
    <col min="6915" max="6916" width="13.42578125" style="142" customWidth="1"/>
    <col min="6917" max="6917" width="12.42578125" style="142" customWidth="1"/>
    <col min="6918" max="6918" width="13.42578125" style="142" customWidth="1"/>
    <col min="6919" max="6919" width="11.7109375" style="142" customWidth="1"/>
    <col min="6920" max="6920" width="11.85546875" style="142" customWidth="1"/>
    <col min="6921" max="6921" width="10.7109375" style="142" customWidth="1"/>
    <col min="6922" max="6922" width="12" style="142" customWidth="1"/>
    <col min="6923" max="6923" width="10.5703125" style="142" customWidth="1"/>
    <col min="6924" max="6924" width="11.28515625" style="142" customWidth="1"/>
    <col min="6925" max="6925" width="12.5703125" style="142" customWidth="1"/>
    <col min="6926" max="6926" width="10.28515625" style="142" customWidth="1"/>
    <col min="6927" max="6927" width="10.5703125" style="142" customWidth="1"/>
    <col min="6928" max="6928" width="10.7109375" style="142" customWidth="1"/>
    <col min="6929" max="6929" width="10.42578125" style="142" customWidth="1"/>
    <col min="6930" max="6930" width="10.7109375" style="142" customWidth="1"/>
    <col min="6931" max="6931" width="11" style="142" customWidth="1"/>
    <col min="6932" max="6932" width="10.85546875" style="142" customWidth="1"/>
    <col min="6933" max="6934" width="9.140625" style="142" customWidth="1"/>
    <col min="6935" max="6935" width="16.85546875" style="142" customWidth="1"/>
    <col min="6936" max="6936" width="16.42578125" style="142" customWidth="1"/>
    <col min="6937" max="7112" width="9.140625" style="142" customWidth="1"/>
    <col min="7113" max="7168" width="9" style="142"/>
    <col min="7169" max="7169" width="46" style="142" customWidth="1"/>
    <col min="7170" max="7170" width="11.28515625" style="142" customWidth="1"/>
    <col min="7171" max="7172" width="13.42578125" style="142" customWidth="1"/>
    <col min="7173" max="7173" width="12.42578125" style="142" customWidth="1"/>
    <col min="7174" max="7174" width="13.42578125" style="142" customWidth="1"/>
    <col min="7175" max="7175" width="11.7109375" style="142" customWidth="1"/>
    <col min="7176" max="7176" width="11.85546875" style="142" customWidth="1"/>
    <col min="7177" max="7177" width="10.7109375" style="142" customWidth="1"/>
    <col min="7178" max="7178" width="12" style="142" customWidth="1"/>
    <col min="7179" max="7179" width="10.5703125" style="142" customWidth="1"/>
    <col min="7180" max="7180" width="11.28515625" style="142" customWidth="1"/>
    <col min="7181" max="7181" width="12.5703125" style="142" customWidth="1"/>
    <col min="7182" max="7182" width="10.28515625" style="142" customWidth="1"/>
    <col min="7183" max="7183" width="10.5703125" style="142" customWidth="1"/>
    <col min="7184" max="7184" width="10.7109375" style="142" customWidth="1"/>
    <col min="7185" max="7185" width="10.42578125" style="142" customWidth="1"/>
    <col min="7186" max="7186" width="10.7109375" style="142" customWidth="1"/>
    <col min="7187" max="7187" width="11" style="142" customWidth="1"/>
    <col min="7188" max="7188" width="10.85546875" style="142" customWidth="1"/>
    <col min="7189" max="7190" width="9.140625" style="142" customWidth="1"/>
    <col min="7191" max="7191" width="16.85546875" style="142" customWidth="1"/>
    <col min="7192" max="7192" width="16.42578125" style="142" customWidth="1"/>
    <col min="7193" max="7368" width="9.140625" style="142" customWidth="1"/>
    <col min="7369" max="7424" width="9" style="142"/>
    <col min="7425" max="7425" width="46" style="142" customWidth="1"/>
    <col min="7426" max="7426" width="11.28515625" style="142" customWidth="1"/>
    <col min="7427" max="7428" width="13.42578125" style="142" customWidth="1"/>
    <col min="7429" max="7429" width="12.42578125" style="142" customWidth="1"/>
    <col min="7430" max="7430" width="13.42578125" style="142" customWidth="1"/>
    <col min="7431" max="7431" width="11.7109375" style="142" customWidth="1"/>
    <col min="7432" max="7432" width="11.85546875" style="142" customWidth="1"/>
    <col min="7433" max="7433" width="10.7109375" style="142" customWidth="1"/>
    <col min="7434" max="7434" width="12" style="142" customWidth="1"/>
    <col min="7435" max="7435" width="10.5703125" style="142" customWidth="1"/>
    <col min="7436" max="7436" width="11.28515625" style="142" customWidth="1"/>
    <col min="7437" max="7437" width="12.5703125" style="142" customWidth="1"/>
    <col min="7438" max="7438" width="10.28515625" style="142" customWidth="1"/>
    <col min="7439" max="7439" width="10.5703125" style="142" customWidth="1"/>
    <col min="7440" max="7440" width="10.7109375" style="142" customWidth="1"/>
    <col min="7441" max="7441" width="10.42578125" style="142" customWidth="1"/>
    <col min="7442" max="7442" width="10.7109375" style="142" customWidth="1"/>
    <col min="7443" max="7443" width="11" style="142" customWidth="1"/>
    <col min="7444" max="7444" width="10.85546875" style="142" customWidth="1"/>
    <col min="7445" max="7446" width="9.140625" style="142" customWidth="1"/>
    <col min="7447" max="7447" width="16.85546875" style="142" customWidth="1"/>
    <col min="7448" max="7448" width="16.42578125" style="142" customWidth="1"/>
    <col min="7449" max="7624" width="9.140625" style="142" customWidth="1"/>
    <col min="7625" max="7680" width="9" style="142"/>
    <col min="7681" max="7681" width="46" style="142" customWidth="1"/>
    <col min="7682" max="7682" width="11.28515625" style="142" customWidth="1"/>
    <col min="7683" max="7684" width="13.42578125" style="142" customWidth="1"/>
    <col min="7685" max="7685" width="12.42578125" style="142" customWidth="1"/>
    <col min="7686" max="7686" width="13.42578125" style="142" customWidth="1"/>
    <col min="7687" max="7687" width="11.7109375" style="142" customWidth="1"/>
    <col min="7688" max="7688" width="11.85546875" style="142" customWidth="1"/>
    <col min="7689" max="7689" width="10.7109375" style="142" customWidth="1"/>
    <col min="7690" max="7690" width="12" style="142" customWidth="1"/>
    <col min="7691" max="7691" width="10.5703125" style="142" customWidth="1"/>
    <col min="7692" max="7692" width="11.28515625" style="142" customWidth="1"/>
    <col min="7693" max="7693" width="12.5703125" style="142" customWidth="1"/>
    <col min="7694" max="7694" width="10.28515625" style="142" customWidth="1"/>
    <col min="7695" max="7695" width="10.5703125" style="142" customWidth="1"/>
    <col min="7696" max="7696" width="10.7109375" style="142" customWidth="1"/>
    <col min="7697" max="7697" width="10.42578125" style="142" customWidth="1"/>
    <col min="7698" max="7698" width="10.7109375" style="142" customWidth="1"/>
    <col min="7699" max="7699" width="11" style="142" customWidth="1"/>
    <col min="7700" max="7700" width="10.85546875" style="142" customWidth="1"/>
    <col min="7701" max="7702" width="9.140625" style="142" customWidth="1"/>
    <col min="7703" max="7703" width="16.85546875" style="142" customWidth="1"/>
    <col min="7704" max="7704" width="16.42578125" style="142" customWidth="1"/>
    <col min="7705" max="7880" width="9.140625" style="142" customWidth="1"/>
    <col min="7881" max="7936" width="9" style="142"/>
    <col min="7937" max="7937" width="46" style="142" customWidth="1"/>
    <col min="7938" max="7938" width="11.28515625" style="142" customWidth="1"/>
    <col min="7939" max="7940" width="13.42578125" style="142" customWidth="1"/>
    <col min="7941" max="7941" width="12.42578125" style="142" customWidth="1"/>
    <col min="7942" max="7942" width="13.42578125" style="142" customWidth="1"/>
    <col min="7943" max="7943" width="11.7109375" style="142" customWidth="1"/>
    <col min="7944" max="7944" width="11.85546875" style="142" customWidth="1"/>
    <col min="7945" max="7945" width="10.7109375" style="142" customWidth="1"/>
    <col min="7946" max="7946" width="12" style="142" customWidth="1"/>
    <col min="7947" max="7947" width="10.5703125" style="142" customWidth="1"/>
    <col min="7948" max="7948" width="11.28515625" style="142" customWidth="1"/>
    <col min="7949" max="7949" width="12.5703125" style="142" customWidth="1"/>
    <col min="7950" max="7950" width="10.28515625" style="142" customWidth="1"/>
    <col min="7951" max="7951" width="10.5703125" style="142" customWidth="1"/>
    <col min="7952" max="7952" width="10.7109375" style="142" customWidth="1"/>
    <col min="7953" max="7953" width="10.42578125" style="142" customWidth="1"/>
    <col min="7954" max="7954" width="10.7109375" style="142" customWidth="1"/>
    <col min="7955" max="7955" width="11" style="142" customWidth="1"/>
    <col min="7956" max="7956" width="10.85546875" style="142" customWidth="1"/>
    <col min="7957" max="7958" width="9.140625" style="142" customWidth="1"/>
    <col min="7959" max="7959" width="16.85546875" style="142" customWidth="1"/>
    <col min="7960" max="7960" width="16.42578125" style="142" customWidth="1"/>
    <col min="7961" max="8136" width="9.140625" style="142" customWidth="1"/>
    <col min="8137" max="8192" width="9" style="142"/>
    <col min="8193" max="8193" width="46" style="142" customWidth="1"/>
    <col min="8194" max="8194" width="11.28515625" style="142" customWidth="1"/>
    <col min="8195" max="8196" width="13.42578125" style="142" customWidth="1"/>
    <col min="8197" max="8197" width="12.42578125" style="142" customWidth="1"/>
    <col min="8198" max="8198" width="13.42578125" style="142" customWidth="1"/>
    <col min="8199" max="8199" width="11.7109375" style="142" customWidth="1"/>
    <col min="8200" max="8200" width="11.85546875" style="142" customWidth="1"/>
    <col min="8201" max="8201" width="10.7109375" style="142" customWidth="1"/>
    <col min="8202" max="8202" width="12" style="142" customWidth="1"/>
    <col min="8203" max="8203" width="10.5703125" style="142" customWidth="1"/>
    <col min="8204" max="8204" width="11.28515625" style="142" customWidth="1"/>
    <col min="8205" max="8205" width="12.5703125" style="142" customWidth="1"/>
    <col min="8206" max="8206" width="10.28515625" style="142" customWidth="1"/>
    <col min="8207" max="8207" width="10.5703125" style="142" customWidth="1"/>
    <col min="8208" max="8208" width="10.7109375" style="142" customWidth="1"/>
    <col min="8209" max="8209" width="10.42578125" style="142" customWidth="1"/>
    <col min="8210" max="8210" width="10.7109375" style="142" customWidth="1"/>
    <col min="8211" max="8211" width="11" style="142" customWidth="1"/>
    <col min="8212" max="8212" width="10.85546875" style="142" customWidth="1"/>
    <col min="8213" max="8214" width="9.140625" style="142" customWidth="1"/>
    <col min="8215" max="8215" width="16.85546875" style="142" customWidth="1"/>
    <col min="8216" max="8216" width="16.42578125" style="142" customWidth="1"/>
    <col min="8217" max="8392" width="9.140625" style="142" customWidth="1"/>
    <col min="8393" max="8448" width="9" style="142"/>
    <col min="8449" max="8449" width="46" style="142" customWidth="1"/>
    <col min="8450" max="8450" width="11.28515625" style="142" customWidth="1"/>
    <col min="8451" max="8452" width="13.42578125" style="142" customWidth="1"/>
    <col min="8453" max="8453" width="12.42578125" style="142" customWidth="1"/>
    <col min="8454" max="8454" width="13.42578125" style="142" customWidth="1"/>
    <col min="8455" max="8455" width="11.7109375" style="142" customWidth="1"/>
    <col min="8456" max="8456" width="11.85546875" style="142" customWidth="1"/>
    <col min="8457" max="8457" width="10.7109375" style="142" customWidth="1"/>
    <col min="8458" max="8458" width="12" style="142" customWidth="1"/>
    <col min="8459" max="8459" width="10.5703125" style="142" customWidth="1"/>
    <col min="8460" max="8460" width="11.28515625" style="142" customWidth="1"/>
    <col min="8461" max="8461" width="12.5703125" style="142" customWidth="1"/>
    <col min="8462" max="8462" width="10.28515625" style="142" customWidth="1"/>
    <col min="8463" max="8463" width="10.5703125" style="142" customWidth="1"/>
    <col min="8464" max="8464" width="10.7109375" style="142" customWidth="1"/>
    <col min="8465" max="8465" width="10.42578125" style="142" customWidth="1"/>
    <col min="8466" max="8466" width="10.7109375" style="142" customWidth="1"/>
    <col min="8467" max="8467" width="11" style="142" customWidth="1"/>
    <col min="8468" max="8468" width="10.85546875" style="142" customWidth="1"/>
    <col min="8469" max="8470" width="9.140625" style="142" customWidth="1"/>
    <col min="8471" max="8471" width="16.85546875" style="142" customWidth="1"/>
    <col min="8472" max="8472" width="16.42578125" style="142" customWidth="1"/>
    <col min="8473" max="8648" width="9.140625" style="142" customWidth="1"/>
    <col min="8649" max="8704" width="9" style="142"/>
    <col min="8705" max="8705" width="46" style="142" customWidth="1"/>
    <col min="8706" max="8706" width="11.28515625" style="142" customWidth="1"/>
    <col min="8707" max="8708" width="13.42578125" style="142" customWidth="1"/>
    <col min="8709" max="8709" width="12.42578125" style="142" customWidth="1"/>
    <col min="8710" max="8710" width="13.42578125" style="142" customWidth="1"/>
    <col min="8711" max="8711" width="11.7109375" style="142" customWidth="1"/>
    <col min="8712" max="8712" width="11.85546875" style="142" customWidth="1"/>
    <col min="8713" max="8713" width="10.7109375" style="142" customWidth="1"/>
    <col min="8714" max="8714" width="12" style="142" customWidth="1"/>
    <col min="8715" max="8715" width="10.5703125" style="142" customWidth="1"/>
    <col min="8716" max="8716" width="11.28515625" style="142" customWidth="1"/>
    <col min="8717" max="8717" width="12.5703125" style="142" customWidth="1"/>
    <col min="8718" max="8718" width="10.28515625" style="142" customWidth="1"/>
    <col min="8719" max="8719" width="10.5703125" style="142" customWidth="1"/>
    <col min="8720" max="8720" width="10.7109375" style="142" customWidth="1"/>
    <col min="8721" max="8721" width="10.42578125" style="142" customWidth="1"/>
    <col min="8722" max="8722" width="10.7109375" style="142" customWidth="1"/>
    <col min="8723" max="8723" width="11" style="142" customWidth="1"/>
    <col min="8724" max="8724" width="10.85546875" style="142" customWidth="1"/>
    <col min="8725" max="8726" width="9.140625" style="142" customWidth="1"/>
    <col min="8727" max="8727" width="16.85546875" style="142" customWidth="1"/>
    <col min="8728" max="8728" width="16.42578125" style="142" customWidth="1"/>
    <col min="8729" max="8904" width="9.140625" style="142" customWidth="1"/>
    <col min="8905" max="8960" width="9" style="142"/>
    <col min="8961" max="8961" width="46" style="142" customWidth="1"/>
    <col min="8962" max="8962" width="11.28515625" style="142" customWidth="1"/>
    <col min="8963" max="8964" width="13.42578125" style="142" customWidth="1"/>
    <col min="8965" max="8965" width="12.42578125" style="142" customWidth="1"/>
    <col min="8966" max="8966" width="13.42578125" style="142" customWidth="1"/>
    <col min="8967" max="8967" width="11.7109375" style="142" customWidth="1"/>
    <col min="8968" max="8968" width="11.85546875" style="142" customWidth="1"/>
    <col min="8969" max="8969" width="10.7109375" style="142" customWidth="1"/>
    <col min="8970" max="8970" width="12" style="142" customWidth="1"/>
    <col min="8971" max="8971" width="10.5703125" style="142" customWidth="1"/>
    <col min="8972" max="8972" width="11.28515625" style="142" customWidth="1"/>
    <col min="8973" max="8973" width="12.5703125" style="142" customWidth="1"/>
    <col min="8974" max="8974" width="10.28515625" style="142" customWidth="1"/>
    <col min="8975" max="8975" width="10.5703125" style="142" customWidth="1"/>
    <col min="8976" max="8976" width="10.7109375" style="142" customWidth="1"/>
    <col min="8977" max="8977" width="10.42578125" style="142" customWidth="1"/>
    <col min="8978" max="8978" width="10.7109375" style="142" customWidth="1"/>
    <col min="8979" max="8979" width="11" style="142" customWidth="1"/>
    <col min="8980" max="8980" width="10.85546875" style="142" customWidth="1"/>
    <col min="8981" max="8982" width="9.140625" style="142" customWidth="1"/>
    <col min="8983" max="8983" width="16.85546875" style="142" customWidth="1"/>
    <col min="8984" max="8984" width="16.42578125" style="142" customWidth="1"/>
    <col min="8985" max="9160" width="9.140625" style="142" customWidth="1"/>
    <col min="9161" max="9216" width="9" style="142"/>
    <col min="9217" max="9217" width="46" style="142" customWidth="1"/>
    <col min="9218" max="9218" width="11.28515625" style="142" customWidth="1"/>
    <col min="9219" max="9220" width="13.42578125" style="142" customWidth="1"/>
    <col min="9221" max="9221" width="12.42578125" style="142" customWidth="1"/>
    <col min="9222" max="9222" width="13.42578125" style="142" customWidth="1"/>
    <col min="9223" max="9223" width="11.7109375" style="142" customWidth="1"/>
    <col min="9224" max="9224" width="11.85546875" style="142" customWidth="1"/>
    <col min="9225" max="9225" width="10.7109375" style="142" customWidth="1"/>
    <col min="9226" max="9226" width="12" style="142" customWidth="1"/>
    <col min="9227" max="9227" width="10.5703125" style="142" customWidth="1"/>
    <col min="9228" max="9228" width="11.28515625" style="142" customWidth="1"/>
    <col min="9229" max="9229" width="12.5703125" style="142" customWidth="1"/>
    <col min="9230" max="9230" width="10.28515625" style="142" customWidth="1"/>
    <col min="9231" max="9231" width="10.5703125" style="142" customWidth="1"/>
    <col min="9232" max="9232" width="10.7109375" style="142" customWidth="1"/>
    <col min="9233" max="9233" width="10.42578125" style="142" customWidth="1"/>
    <col min="9234" max="9234" width="10.7109375" style="142" customWidth="1"/>
    <col min="9235" max="9235" width="11" style="142" customWidth="1"/>
    <col min="9236" max="9236" width="10.85546875" style="142" customWidth="1"/>
    <col min="9237" max="9238" width="9.140625" style="142" customWidth="1"/>
    <col min="9239" max="9239" width="16.85546875" style="142" customWidth="1"/>
    <col min="9240" max="9240" width="16.42578125" style="142" customWidth="1"/>
    <col min="9241" max="9416" width="9.140625" style="142" customWidth="1"/>
    <col min="9417" max="9472" width="9" style="142"/>
    <col min="9473" max="9473" width="46" style="142" customWidth="1"/>
    <col min="9474" max="9474" width="11.28515625" style="142" customWidth="1"/>
    <col min="9475" max="9476" width="13.42578125" style="142" customWidth="1"/>
    <col min="9477" max="9477" width="12.42578125" style="142" customWidth="1"/>
    <col min="9478" max="9478" width="13.42578125" style="142" customWidth="1"/>
    <col min="9479" max="9479" width="11.7109375" style="142" customWidth="1"/>
    <col min="9480" max="9480" width="11.85546875" style="142" customWidth="1"/>
    <col min="9481" max="9481" width="10.7109375" style="142" customWidth="1"/>
    <col min="9482" max="9482" width="12" style="142" customWidth="1"/>
    <col min="9483" max="9483" width="10.5703125" style="142" customWidth="1"/>
    <col min="9484" max="9484" width="11.28515625" style="142" customWidth="1"/>
    <col min="9485" max="9485" width="12.5703125" style="142" customWidth="1"/>
    <col min="9486" max="9486" width="10.28515625" style="142" customWidth="1"/>
    <col min="9487" max="9487" width="10.5703125" style="142" customWidth="1"/>
    <col min="9488" max="9488" width="10.7109375" style="142" customWidth="1"/>
    <col min="9489" max="9489" width="10.42578125" style="142" customWidth="1"/>
    <col min="9490" max="9490" width="10.7109375" style="142" customWidth="1"/>
    <col min="9491" max="9491" width="11" style="142" customWidth="1"/>
    <col min="9492" max="9492" width="10.85546875" style="142" customWidth="1"/>
    <col min="9493" max="9494" width="9.140625" style="142" customWidth="1"/>
    <col min="9495" max="9495" width="16.85546875" style="142" customWidth="1"/>
    <col min="9496" max="9496" width="16.42578125" style="142" customWidth="1"/>
    <col min="9497" max="9672" width="9.140625" style="142" customWidth="1"/>
    <col min="9673" max="9728" width="9" style="142"/>
    <col min="9729" max="9729" width="46" style="142" customWidth="1"/>
    <col min="9730" max="9730" width="11.28515625" style="142" customWidth="1"/>
    <col min="9731" max="9732" width="13.42578125" style="142" customWidth="1"/>
    <col min="9733" max="9733" width="12.42578125" style="142" customWidth="1"/>
    <col min="9734" max="9734" width="13.42578125" style="142" customWidth="1"/>
    <col min="9735" max="9735" width="11.7109375" style="142" customWidth="1"/>
    <col min="9736" max="9736" width="11.85546875" style="142" customWidth="1"/>
    <col min="9737" max="9737" width="10.7109375" style="142" customWidth="1"/>
    <col min="9738" max="9738" width="12" style="142" customWidth="1"/>
    <col min="9739" max="9739" width="10.5703125" style="142" customWidth="1"/>
    <col min="9740" max="9740" width="11.28515625" style="142" customWidth="1"/>
    <col min="9741" max="9741" width="12.5703125" style="142" customWidth="1"/>
    <col min="9742" max="9742" width="10.28515625" style="142" customWidth="1"/>
    <col min="9743" max="9743" width="10.5703125" style="142" customWidth="1"/>
    <col min="9744" max="9744" width="10.7109375" style="142" customWidth="1"/>
    <col min="9745" max="9745" width="10.42578125" style="142" customWidth="1"/>
    <col min="9746" max="9746" width="10.7109375" style="142" customWidth="1"/>
    <col min="9747" max="9747" width="11" style="142" customWidth="1"/>
    <col min="9748" max="9748" width="10.85546875" style="142" customWidth="1"/>
    <col min="9749" max="9750" width="9.140625" style="142" customWidth="1"/>
    <col min="9751" max="9751" width="16.85546875" style="142" customWidth="1"/>
    <col min="9752" max="9752" width="16.42578125" style="142" customWidth="1"/>
    <col min="9753" max="9928" width="9.140625" style="142" customWidth="1"/>
    <col min="9929" max="9984" width="9" style="142"/>
    <col min="9985" max="9985" width="46" style="142" customWidth="1"/>
    <col min="9986" max="9986" width="11.28515625" style="142" customWidth="1"/>
    <col min="9987" max="9988" width="13.42578125" style="142" customWidth="1"/>
    <col min="9989" max="9989" width="12.42578125" style="142" customWidth="1"/>
    <col min="9990" max="9990" width="13.42578125" style="142" customWidth="1"/>
    <col min="9991" max="9991" width="11.7109375" style="142" customWidth="1"/>
    <col min="9992" max="9992" width="11.85546875" style="142" customWidth="1"/>
    <col min="9993" max="9993" width="10.7109375" style="142" customWidth="1"/>
    <col min="9994" max="9994" width="12" style="142" customWidth="1"/>
    <col min="9995" max="9995" width="10.5703125" style="142" customWidth="1"/>
    <col min="9996" max="9996" width="11.28515625" style="142" customWidth="1"/>
    <col min="9997" max="9997" width="12.5703125" style="142" customWidth="1"/>
    <col min="9998" max="9998" width="10.28515625" style="142" customWidth="1"/>
    <col min="9999" max="9999" width="10.5703125" style="142" customWidth="1"/>
    <col min="10000" max="10000" width="10.7109375" style="142" customWidth="1"/>
    <col min="10001" max="10001" width="10.42578125" style="142" customWidth="1"/>
    <col min="10002" max="10002" width="10.7109375" style="142" customWidth="1"/>
    <col min="10003" max="10003" width="11" style="142" customWidth="1"/>
    <col min="10004" max="10004" width="10.85546875" style="142" customWidth="1"/>
    <col min="10005" max="10006" width="9.140625" style="142" customWidth="1"/>
    <col min="10007" max="10007" width="16.85546875" style="142" customWidth="1"/>
    <col min="10008" max="10008" width="16.42578125" style="142" customWidth="1"/>
    <col min="10009" max="10184" width="9.140625" style="142" customWidth="1"/>
    <col min="10185" max="10240" width="9" style="142"/>
    <col min="10241" max="10241" width="46" style="142" customWidth="1"/>
    <col min="10242" max="10242" width="11.28515625" style="142" customWidth="1"/>
    <col min="10243" max="10244" width="13.42578125" style="142" customWidth="1"/>
    <col min="10245" max="10245" width="12.42578125" style="142" customWidth="1"/>
    <col min="10246" max="10246" width="13.42578125" style="142" customWidth="1"/>
    <col min="10247" max="10247" width="11.7109375" style="142" customWidth="1"/>
    <col min="10248" max="10248" width="11.85546875" style="142" customWidth="1"/>
    <col min="10249" max="10249" width="10.7109375" style="142" customWidth="1"/>
    <col min="10250" max="10250" width="12" style="142" customWidth="1"/>
    <col min="10251" max="10251" width="10.5703125" style="142" customWidth="1"/>
    <col min="10252" max="10252" width="11.28515625" style="142" customWidth="1"/>
    <col min="10253" max="10253" width="12.5703125" style="142" customWidth="1"/>
    <col min="10254" max="10254" width="10.28515625" style="142" customWidth="1"/>
    <col min="10255" max="10255" width="10.5703125" style="142" customWidth="1"/>
    <col min="10256" max="10256" width="10.7109375" style="142" customWidth="1"/>
    <col min="10257" max="10257" width="10.42578125" style="142" customWidth="1"/>
    <col min="10258" max="10258" width="10.7109375" style="142" customWidth="1"/>
    <col min="10259" max="10259" width="11" style="142" customWidth="1"/>
    <col min="10260" max="10260" width="10.85546875" style="142" customWidth="1"/>
    <col min="10261" max="10262" width="9.140625" style="142" customWidth="1"/>
    <col min="10263" max="10263" width="16.85546875" style="142" customWidth="1"/>
    <col min="10264" max="10264" width="16.42578125" style="142" customWidth="1"/>
    <col min="10265" max="10440" width="9.140625" style="142" customWidth="1"/>
    <col min="10441" max="10496" width="9" style="142"/>
    <col min="10497" max="10497" width="46" style="142" customWidth="1"/>
    <col min="10498" max="10498" width="11.28515625" style="142" customWidth="1"/>
    <col min="10499" max="10500" width="13.42578125" style="142" customWidth="1"/>
    <col min="10501" max="10501" width="12.42578125" style="142" customWidth="1"/>
    <col min="10502" max="10502" width="13.42578125" style="142" customWidth="1"/>
    <col min="10503" max="10503" width="11.7109375" style="142" customWidth="1"/>
    <col min="10504" max="10504" width="11.85546875" style="142" customWidth="1"/>
    <col min="10505" max="10505" width="10.7109375" style="142" customWidth="1"/>
    <col min="10506" max="10506" width="12" style="142" customWidth="1"/>
    <col min="10507" max="10507" width="10.5703125" style="142" customWidth="1"/>
    <col min="10508" max="10508" width="11.28515625" style="142" customWidth="1"/>
    <col min="10509" max="10509" width="12.5703125" style="142" customWidth="1"/>
    <col min="10510" max="10510" width="10.28515625" style="142" customWidth="1"/>
    <col min="10511" max="10511" width="10.5703125" style="142" customWidth="1"/>
    <col min="10512" max="10512" width="10.7109375" style="142" customWidth="1"/>
    <col min="10513" max="10513" width="10.42578125" style="142" customWidth="1"/>
    <col min="10514" max="10514" width="10.7109375" style="142" customWidth="1"/>
    <col min="10515" max="10515" width="11" style="142" customWidth="1"/>
    <col min="10516" max="10516" width="10.85546875" style="142" customWidth="1"/>
    <col min="10517" max="10518" width="9.140625" style="142" customWidth="1"/>
    <col min="10519" max="10519" width="16.85546875" style="142" customWidth="1"/>
    <col min="10520" max="10520" width="16.42578125" style="142" customWidth="1"/>
    <col min="10521" max="10696" width="9.140625" style="142" customWidth="1"/>
    <col min="10697" max="10752" width="9" style="142"/>
    <col min="10753" max="10753" width="46" style="142" customWidth="1"/>
    <col min="10754" max="10754" width="11.28515625" style="142" customWidth="1"/>
    <col min="10755" max="10756" width="13.42578125" style="142" customWidth="1"/>
    <col min="10757" max="10757" width="12.42578125" style="142" customWidth="1"/>
    <col min="10758" max="10758" width="13.42578125" style="142" customWidth="1"/>
    <col min="10759" max="10759" width="11.7109375" style="142" customWidth="1"/>
    <col min="10760" max="10760" width="11.85546875" style="142" customWidth="1"/>
    <col min="10761" max="10761" width="10.7109375" style="142" customWidth="1"/>
    <col min="10762" max="10762" width="12" style="142" customWidth="1"/>
    <col min="10763" max="10763" width="10.5703125" style="142" customWidth="1"/>
    <col min="10764" max="10764" width="11.28515625" style="142" customWidth="1"/>
    <col min="10765" max="10765" width="12.5703125" style="142" customWidth="1"/>
    <col min="10766" max="10766" width="10.28515625" style="142" customWidth="1"/>
    <col min="10767" max="10767" width="10.5703125" style="142" customWidth="1"/>
    <col min="10768" max="10768" width="10.7109375" style="142" customWidth="1"/>
    <col min="10769" max="10769" width="10.42578125" style="142" customWidth="1"/>
    <col min="10770" max="10770" width="10.7109375" style="142" customWidth="1"/>
    <col min="10771" max="10771" width="11" style="142" customWidth="1"/>
    <col min="10772" max="10772" width="10.85546875" style="142" customWidth="1"/>
    <col min="10773" max="10774" width="9.140625" style="142" customWidth="1"/>
    <col min="10775" max="10775" width="16.85546875" style="142" customWidth="1"/>
    <col min="10776" max="10776" width="16.42578125" style="142" customWidth="1"/>
    <col min="10777" max="10952" width="9.140625" style="142" customWidth="1"/>
    <col min="10953" max="11008" width="9" style="142"/>
    <col min="11009" max="11009" width="46" style="142" customWidth="1"/>
    <col min="11010" max="11010" width="11.28515625" style="142" customWidth="1"/>
    <col min="11011" max="11012" width="13.42578125" style="142" customWidth="1"/>
    <col min="11013" max="11013" width="12.42578125" style="142" customWidth="1"/>
    <col min="11014" max="11014" width="13.42578125" style="142" customWidth="1"/>
    <col min="11015" max="11015" width="11.7109375" style="142" customWidth="1"/>
    <col min="11016" max="11016" width="11.85546875" style="142" customWidth="1"/>
    <col min="11017" max="11017" width="10.7109375" style="142" customWidth="1"/>
    <col min="11018" max="11018" width="12" style="142" customWidth="1"/>
    <col min="11019" max="11019" width="10.5703125" style="142" customWidth="1"/>
    <col min="11020" max="11020" width="11.28515625" style="142" customWidth="1"/>
    <col min="11021" max="11021" width="12.5703125" style="142" customWidth="1"/>
    <col min="11022" max="11022" width="10.28515625" style="142" customWidth="1"/>
    <col min="11023" max="11023" width="10.5703125" style="142" customWidth="1"/>
    <col min="11024" max="11024" width="10.7109375" style="142" customWidth="1"/>
    <col min="11025" max="11025" width="10.42578125" style="142" customWidth="1"/>
    <col min="11026" max="11026" width="10.7109375" style="142" customWidth="1"/>
    <col min="11027" max="11027" width="11" style="142" customWidth="1"/>
    <col min="11028" max="11028" width="10.85546875" style="142" customWidth="1"/>
    <col min="11029" max="11030" width="9.140625" style="142" customWidth="1"/>
    <col min="11031" max="11031" width="16.85546875" style="142" customWidth="1"/>
    <col min="11032" max="11032" width="16.42578125" style="142" customWidth="1"/>
    <col min="11033" max="11208" width="9.140625" style="142" customWidth="1"/>
    <col min="11209" max="11264" width="9" style="142"/>
    <col min="11265" max="11265" width="46" style="142" customWidth="1"/>
    <col min="11266" max="11266" width="11.28515625" style="142" customWidth="1"/>
    <col min="11267" max="11268" width="13.42578125" style="142" customWidth="1"/>
    <col min="11269" max="11269" width="12.42578125" style="142" customWidth="1"/>
    <col min="11270" max="11270" width="13.42578125" style="142" customWidth="1"/>
    <col min="11271" max="11271" width="11.7109375" style="142" customWidth="1"/>
    <col min="11272" max="11272" width="11.85546875" style="142" customWidth="1"/>
    <col min="11273" max="11273" width="10.7109375" style="142" customWidth="1"/>
    <col min="11274" max="11274" width="12" style="142" customWidth="1"/>
    <col min="11275" max="11275" width="10.5703125" style="142" customWidth="1"/>
    <col min="11276" max="11276" width="11.28515625" style="142" customWidth="1"/>
    <col min="11277" max="11277" width="12.5703125" style="142" customWidth="1"/>
    <col min="11278" max="11278" width="10.28515625" style="142" customWidth="1"/>
    <col min="11279" max="11279" width="10.5703125" style="142" customWidth="1"/>
    <col min="11280" max="11280" width="10.7109375" style="142" customWidth="1"/>
    <col min="11281" max="11281" width="10.42578125" style="142" customWidth="1"/>
    <col min="11282" max="11282" width="10.7109375" style="142" customWidth="1"/>
    <col min="11283" max="11283" width="11" style="142" customWidth="1"/>
    <col min="11284" max="11284" width="10.85546875" style="142" customWidth="1"/>
    <col min="11285" max="11286" width="9.140625" style="142" customWidth="1"/>
    <col min="11287" max="11287" width="16.85546875" style="142" customWidth="1"/>
    <col min="11288" max="11288" width="16.42578125" style="142" customWidth="1"/>
    <col min="11289" max="11464" width="9.140625" style="142" customWidth="1"/>
    <col min="11465" max="11520" width="9" style="142"/>
    <col min="11521" max="11521" width="46" style="142" customWidth="1"/>
    <col min="11522" max="11522" width="11.28515625" style="142" customWidth="1"/>
    <col min="11523" max="11524" width="13.42578125" style="142" customWidth="1"/>
    <col min="11525" max="11525" width="12.42578125" style="142" customWidth="1"/>
    <col min="11526" max="11526" width="13.42578125" style="142" customWidth="1"/>
    <col min="11527" max="11527" width="11.7109375" style="142" customWidth="1"/>
    <col min="11528" max="11528" width="11.85546875" style="142" customWidth="1"/>
    <col min="11529" max="11529" width="10.7109375" style="142" customWidth="1"/>
    <col min="11530" max="11530" width="12" style="142" customWidth="1"/>
    <col min="11531" max="11531" width="10.5703125" style="142" customWidth="1"/>
    <col min="11532" max="11532" width="11.28515625" style="142" customWidth="1"/>
    <col min="11533" max="11533" width="12.5703125" style="142" customWidth="1"/>
    <col min="11534" max="11534" width="10.28515625" style="142" customWidth="1"/>
    <col min="11535" max="11535" width="10.5703125" style="142" customWidth="1"/>
    <col min="11536" max="11536" width="10.7109375" style="142" customWidth="1"/>
    <col min="11537" max="11537" width="10.42578125" style="142" customWidth="1"/>
    <col min="11538" max="11538" width="10.7109375" style="142" customWidth="1"/>
    <col min="11539" max="11539" width="11" style="142" customWidth="1"/>
    <col min="11540" max="11540" width="10.85546875" style="142" customWidth="1"/>
    <col min="11541" max="11542" width="9.140625" style="142" customWidth="1"/>
    <col min="11543" max="11543" width="16.85546875" style="142" customWidth="1"/>
    <col min="11544" max="11544" width="16.42578125" style="142" customWidth="1"/>
    <col min="11545" max="11720" width="9.140625" style="142" customWidth="1"/>
    <col min="11721" max="11776" width="9" style="142"/>
    <col min="11777" max="11777" width="46" style="142" customWidth="1"/>
    <col min="11778" max="11778" width="11.28515625" style="142" customWidth="1"/>
    <col min="11779" max="11780" width="13.42578125" style="142" customWidth="1"/>
    <col min="11781" max="11781" width="12.42578125" style="142" customWidth="1"/>
    <col min="11782" max="11782" width="13.42578125" style="142" customWidth="1"/>
    <col min="11783" max="11783" width="11.7109375" style="142" customWidth="1"/>
    <col min="11784" max="11784" width="11.85546875" style="142" customWidth="1"/>
    <col min="11785" max="11785" width="10.7109375" style="142" customWidth="1"/>
    <col min="11786" max="11786" width="12" style="142" customWidth="1"/>
    <col min="11787" max="11787" width="10.5703125" style="142" customWidth="1"/>
    <col min="11788" max="11788" width="11.28515625" style="142" customWidth="1"/>
    <col min="11789" max="11789" width="12.5703125" style="142" customWidth="1"/>
    <col min="11790" max="11790" width="10.28515625" style="142" customWidth="1"/>
    <col min="11791" max="11791" width="10.5703125" style="142" customWidth="1"/>
    <col min="11792" max="11792" width="10.7109375" style="142" customWidth="1"/>
    <col min="11793" max="11793" width="10.42578125" style="142" customWidth="1"/>
    <col min="11794" max="11794" width="10.7109375" style="142" customWidth="1"/>
    <col min="11795" max="11795" width="11" style="142" customWidth="1"/>
    <col min="11796" max="11796" width="10.85546875" style="142" customWidth="1"/>
    <col min="11797" max="11798" width="9.140625" style="142" customWidth="1"/>
    <col min="11799" max="11799" width="16.85546875" style="142" customWidth="1"/>
    <col min="11800" max="11800" width="16.42578125" style="142" customWidth="1"/>
    <col min="11801" max="11976" width="9.140625" style="142" customWidth="1"/>
    <col min="11977" max="12032" width="9" style="142"/>
    <col min="12033" max="12033" width="46" style="142" customWidth="1"/>
    <col min="12034" max="12034" width="11.28515625" style="142" customWidth="1"/>
    <col min="12035" max="12036" width="13.42578125" style="142" customWidth="1"/>
    <col min="12037" max="12037" width="12.42578125" style="142" customWidth="1"/>
    <col min="12038" max="12038" width="13.42578125" style="142" customWidth="1"/>
    <col min="12039" max="12039" width="11.7109375" style="142" customWidth="1"/>
    <col min="12040" max="12040" width="11.85546875" style="142" customWidth="1"/>
    <col min="12041" max="12041" width="10.7109375" style="142" customWidth="1"/>
    <col min="12042" max="12042" width="12" style="142" customWidth="1"/>
    <col min="12043" max="12043" width="10.5703125" style="142" customWidth="1"/>
    <col min="12044" max="12044" width="11.28515625" style="142" customWidth="1"/>
    <col min="12045" max="12045" width="12.5703125" style="142" customWidth="1"/>
    <col min="12046" max="12046" width="10.28515625" style="142" customWidth="1"/>
    <col min="12047" max="12047" width="10.5703125" style="142" customWidth="1"/>
    <col min="12048" max="12048" width="10.7109375" style="142" customWidth="1"/>
    <col min="12049" max="12049" width="10.42578125" style="142" customWidth="1"/>
    <col min="12050" max="12050" width="10.7109375" style="142" customWidth="1"/>
    <col min="12051" max="12051" width="11" style="142" customWidth="1"/>
    <col min="12052" max="12052" width="10.85546875" style="142" customWidth="1"/>
    <col min="12053" max="12054" width="9.140625" style="142" customWidth="1"/>
    <col min="12055" max="12055" width="16.85546875" style="142" customWidth="1"/>
    <col min="12056" max="12056" width="16.42578125" style="142" customWidth="1"/>
    <col min="12057" max="12232" width="9.140625" style="142" customWidth="1"/>
    <col min="12233" max="12288" width="9" style="142"/>
    <col min="12289" max="12289" width="46" style="142" customWidth="1"/>
    <col min="12290" max="12290" width="11.28515625" style="142" customWidth="1"/>
    <col min="12291" max="12292" width="13.42578125" style="142" customWidth="1"/>
    <col min="12293" max="12293" width="12.42578125" style="142" customWidth="1"/>
    <col min="12294" max="12294" width="13.42578125" style="142" customWidth="1"/>
    <col min="12295" max="12295" width="11.7109375" style="142" customWidth="1"/>
    <col min="12296" max="12296" width="11.85546875" style="142" customWidth="1"/>
    <col min="12297" max="12297" width="10.7109375" style="142" customWidth="1"/>
    <col min="12298" max="12298" width="12" style="142" customWidth="1"/>
    <col min="12299" max="12299" width="10.5703125" style="142" customWidth="1"/>
    <col min="12300" max="12300" width="11.28515625" style="142" customWidth="1"/>
    <col min="12301" max="12301" width="12.5703125" style="142" customWidth="1"/>
    <col min="12302" max="12302" width="10.28515625" style="142" customWidth="1"/>
    <col min="12303" max="12303" width="10.5703125" style="142" customWidth="1"/>
    <col min="12304" max="12304" width="10.7109375" style="142" customWidth="1"/>
    <col min="12305" max="12305" width="10.42578125" style="142" customWidth="1"/>
    <col min="12306" max="12306" width="10.7109375" style="142" customWidth="1"/>
    <col min="12307" max="12307" width="11" style="142" customWidth="1"/>
    <col min="12308" max="12308" width="10.85546875" style="142" customWidth="1"/>
    <col min="12309" max="12310" width="9.140625" style="142" customWidth="1"/>
    <col min="12311" max="12311" width="16.85546875" style="142" customWidth="1"/>
    <col min="12312" max="12312" width="16.42578125" style="142" customWidth="1"/>
    <col min="12313" max="12488" width="9.140625" style="142" customWidth="1"/>
    <col min="12489" max="12544" width="9" style="142"/>
    <col min="12545" max="12545" width="46" style="142" customWidth="1"/>
    <col min="12546" max="12546" width="11.28515625" style="142" customWidth="1"/>
    <col min="12547" max="12548" width="13.42578125" style="142" customWidth="1"/>
    <col min="12549" max="12549" width="12.42578125" style="142" customWidth="1"/>
    <col min="12550" max="12550" width="13.42578125" style="142" customWidth="1"/>
    <col min="12551" max="12551" width="11.7109375" style="142" customWidth="1"/>
    <col min="12552" max="12552" width="11.85546875" style="142" customWidth="1"/>
    <col min="12553" max="12553" width="10.7109375" style="142" customWidth="1"/>
    <col min="12554" max="12554" width="12" style="142" customWidth="1"/>
    <col min="12555" max="12555" width="10.5703125" style="142" customWidth="1"/>
    <col min="12556" max="12556" width="11.28515625" style="142" customWidth="1"/>
    <col min="12557" max="12557" width="12.5703125" style="142" customWidth="1"/>
    <col min="12558" max="12558" width="10.28515625" style="142" customWidth="1"/>
    <col min="12559" max="12559" width="10.5703125" style="142" customWidth="1"/>
    <col min="12560" max="12560" width="10.7109375" style="142" customWidth="1"/>
    <col min="12561" max="12561" width="10.42578125" style="142" customWidth="1"/>
    <col min="12562" max="12562" width="10.7109375" style="142" customWidth="1"/>
    <col min="12563" max="12563" width="11" style="142" customWidth="1"/>
    <col min="12564" max="12564" width="10.85546875" style="142" customWidth="1"/>
    <col min="12565" max="12566" width="9.140625" style="142" customWidth="1"/>
    <col min="12567" max="12567" width="16.85546875" style="142" customWidth="1"/>
    <col min="12568" max="12568" width="16.42578125" style="142" customWidth="1"/>
    <col min="12569" max="12744" width="9.140625" style="142" customWidth="1"/>
    <col min="12745" max="12800" width="9" style="142"/>
    <col min="12801" max="12801" width="46" style="142" customWidth="1"/>
    <col min="12802" max="12802" width="11.28515625" style="142" customWidth="1"/>
    <col min="12803" max="12804" width="13.42578125" style="142" customWidth="1"/>
    <col min="12805" max="12805" width="12.42578125" style="142" customWidth="1"/>
    <col min="12806" max="12806" width="13.42578125" style="142" customWidth="1"/>
    <col min="12807" max="12807" width="11.7109375" style="142" customWidth="1"/>
    <col min="12808" max="12808" width="11.85546875" style="142" customWidth="1"/>
    <col min="12809" max="12809" width="10.7109375" style="142" customWidth="1"/>
    <col min="12810" max="12810" width="12" style="142" customWidth="1"/>
    <col min="12811" max="12811" width="10.5703125" style="142" customWidth="1"/>
    <col min="12812" max="12812" width="11.28515625" style="142" customWidth="1"/>
    <col min="12813" max="12813" width="12.5703125" style="142" customWidth="1"/>
    <col min="12814" max="12814" width="10.28515625" style="142" customWidth="1"/>
    <col min="12815" max="12815" width="10.5703125" style="142" customWidth="1"/>
    <col min="12816" max="12816" width="10.7109375" style="142" customWidth="1"/>
    <col min="12817" max="12817" width="10.42578125" style="142" customWidth="1"/>
    <col min="12818" max="12818" width="10.7109375" style="142" customWidth="1"/>
    <col min="12819" max="12819" width="11" style="142" customWidth="1"/>
    <col min="12820" max="12820" width="10.85546875" style="142" customWidth="1"/>
    <col min="12821" max="12822" width="9.140625" style="142" customWidth="1"/>
    <col min="12823" max="12823" width="16.85546875" style="142" customWidth="1"/>
    <col min="12824" max="12824" width="16.42578125" style="142" customWidth="1"/>
    <col min="12825" max="13000" width="9.140625" style="142" customWidth="1"/>
    <col min="13001" max="13056" width="9" style="142"/>
    <col min="13057" max="13057" width="46" style="142" customWidth="1"/>
    <col min="13058" max="13058" width="11.28515625" style="142" customWidth="1"/>
    <col min="13059" max="13060" width="13.42578125" style="142" customWidth="1"/>
    <col min="13061" max="13061" width="12.42578125" style="142" customWidth="1"/>
    <col min="13062" max="13062" width="13.42578125" style="142" customWidth="1"/>
    <col min="13063" max="13063" width="11.7109375" style="142" customWidth="1"/>
    <col min="13064" max="13064" width="11.85546875" style="142" customWidth="1"/>
    <col min="13065" max="13065" width="10.7109375" style="142" customWidth="1"/>
    <col min="13066" max="13066" width="12" style="142" customWidth="1"/>
    <col min="13067" max="13067" width="10.5703125" style="142" customWidth="1"/>
    <col min="13068" max="13068" width="11.28515625" style="142" customWidth="1"/>
    <col min="13069" max="13069" width="12.5703125" style="142" customWidth="1"/>
    <col min="13070" max="13070" width="10.28515625" style="142" customWidth="1"/>
    <col min="13071" max="13071" width="10.5703125" style="142" customWidth="1"/>
    <col min="13072" max="13072" width="10.7109375" style="142" customWidth="1"/>
    <col min="13073" max="13073" width="10.42578125" style="142" customWidth="1"/>
    <col min="13074" max="13074" width="10.7109375" style="142" customWidth="1"/>
    <col min="13075" max="13075" width="11" style="142" customWidth="1"/>
    <col min="13076" max="13076" width="10.85546875" style="142" customWidth="1"/>
    <col min="13077" max="13078" width="9.140625" style="142" customWidth="1"/>
    <col min="13079" max="13079" width="16.85546875" style="142" customWidth="1"/>
    <col min="13080" max="13080" width="16.42578125" style="142" customWidth="1"/>
    <col min="13081" max="13256" width="9.140625" style="142" customWidth="1"/>
    <col min="13257" max="13312" width="9" style="142"/>
    <col min="13313" max="13313" width="46" style="142" customWidth="1"/>
    <col min="13314" max="13314" width="11.28515625" style="142" customWidth="1"/>
    <col min="13315" max="13316" width="13.42578125" style="142" customWidth="1"/>
    <col min="13317" max="13317" width="12.42578125" style="142" customWidth="1"/>
    <col min="13318" max="13318" width="13.42578125" style="142" customWidth="1"/>
    <col min="13319" max="13319" width="11.7109375" style="142" customWidth="1"/>
    <col min="13320" max="13320" width="11.85546875" style="142" customWidth="1"/>
    <col min="13321" max="13321" width="10.7109375" style="142" customWidth="1"/>
    <col min="13322" max="13322" width="12" style="142" customWidth="1"/>
    <col min="13323" max="13323" width="10.5703125" style="142" customWidth="1"/>
    <col min="13324" max="13324" width="11.28515625" style="142" customWidth="1"/>
    <col min="13325" max="13325" width="12.5703125" style="142" customWidth="1"/>
    <col min="13326" max="13326" width="10.28515625" style="142" customWidth="1"/>
    <col min="13327" max="13327" width="10.5703125" style="142" customWidth="1"/>
    <col min="13328" max="13328" width="10.7109375" style="142" customWidth="1"/>
    <col min="13329" max="13329" width="10.42578125" style="142" customWidth="1"/>
    <col min="13330" max="13330" width="10.7109375" style="142" customWidth="1"/>
    <col min="13331" max="13331" width="11" style="142" customWidth="1"/>
    <col min="13332" max="13332" width="10.85546875" style="142" customWidth="1"/>
    <col min="13333" max="13334" width="9.140625" style="142" customWidth="1"/>
    <col min="13335" max="13335" width="16.85546875" style="142" customWidth="1"/>
    <col min="13336" max="13336" width="16.42578125" style="142" customWidth="1"/>
    <col min="13337" max="13512" width="9.140625" style="142" customWidth="1"/>
    <col min="13513" max="13568" width="9" style="142"/>
    <col min="13569" max="13569" width="46" style="142" customWidth="1"/>
    <col min="13570" max="13570" width="11.28515625" style="142" customWidth="1"/>
    <col min="13571" max="13572" width="13.42578125" style="142" customWidth="1"/>
    <col min="13573" max="13573" width="12.42578125" style="142" customWidth="1"/>
    <col min="13574" max="13574" width="13.42578125" style="142" customWidth="1"/>
    <col min="13575" max="13575" width="11.7109375" style="142" customWidth="1"/>
    <col min="13576" max="13576" width="11.85546875" style="142" customWidth="1"/>
    <col min="13577" max="13577" width="10.7109375" style="142" customWidth="1"/>
    <col min="13578" max="13578" width="12" style="142" customWidth="1"/>
    <col min="13579" max="13579" width="10.5703125" style="142" customWidth="1"/>
    <col min="13580" max="13580" width="11.28515625" style="142" customWidth="1"/>
    <col min="13581" max="13581" width="12.5703125" style="142" customWidth="1"/>
    <col min="13582" max="13582" width="10.28515625" style="142" customWidth="1"/>
    <col min="13583" max="13583" width="10.5703125" style="142" customWidth="1"/>
    <col min="13584" max="13584" width="10.7109375" style="142" customWidth="1"/>
    <col min="13585" max="13585" width="10.42578125" style="142" customWidth="1"/>
    <col min="13586" max="13586" width="10.7109375" style="142" customWidth="1"/>
    <col min="13587" max="13587" width="11" style="142" customWidth="1"/>
    <col min="13588" max="13588" width="10.85546875" style="142" customWidth="1"/>
    <col min="13589" max="13590" width="9.140625" style="142" customWidth="1"/>
    <col min="13591" max="13591" width="16.85546875" style="142" customWidth="1"/>
    <col min="13592" max="13592" width="16.42578125" style="142" customWidth="1"/>
    <col min="13593" max="13768" width="9.140625" style="142" customWidth="1"/>
    <col min="13769" max="13824" width="9" style="142"/>
    <col min="13825" max="13825" width="46" style="142" customWidth="1"/>
    <col min="13826" max="13826" width="11.28515625" style="142" customWidth="1"/>
    <col min="13827" max="13828" width="13.42578125" style="142" customWidth="1"/>
    <col min="13829" max="13829" width="12.42578125" style="142" customWidth="1"/>
    <col min="13830" max="13830" width="13.42578125" style="142" customWidth="1"/>
    <col min="13831" max="13831" width="11.7109375" style="142" customWidth="1"/>
    <col min="13832" max="13832" width="11.85546875" style="142" customWidth="1"/>
    <col min="13833" max="13833" width="10.7109375" style="142" customWidth="1"/>
    <col min="13834" max="13834" width="12" style="142" customWidth="1"/>
    <col min="13835" max="13835" width="10.5703125" style="142" customWidth="1"/>
    <col min="13836" max="13836" width="11.28515625" style="142" customWidth="1"/>
    <col min="13837" max="13837" width="12.5703125" style="142" customWidth="1"/>
    <col min="13838" max="13838" width="10.28515625" style="142" customWidth="1"/>
    <col min="13839" max="13839" width="10.5703125" style="142" customWidth="1"/>
    <col min="13840" max="13840" width="10.7109375" style="142" customWidth="1"/>
    <col min="13841" max="13841" width="10.42578125" style="142" customWidth="1"/>
    <col min="13842" max="13842" width="10.7109375" style="142" customWidth="1"/>
    <col min="13843" max="13843" width="11" style="142" customWidth="1"/>
    <col min="13844" max="13844" width="10.85546875" style="142" customWidth="1"/>
    <col min="13845" max="13846" width="9.140625" style="142" customWidth="1"/>
    <col min="13847" max="13847" width="16.85546875" style="142" customWidth="1"/>
    <col min="13848" max="13848" width="16.42578125" style="142" customWidth="1"/>
    <col min="13849" max="14024" width="9.140625" style="142" customWidth="1"/>
    <col min="14025" max="14080" width="9" style="142"/>
    <col min="14081" max="14081" width="46" style="142" customWidth="1"/>
    <col min="14082" max="14082" width="11.28515625" style="142" customWidth="1"/>
    <col min="14083" max="14084" width="13.42578125" style="142" customWidth="1"/>
    <col min="14085" max="14085" width="12.42578125" style="142" customWidth="1"/>
    <col min="14086" max="14086" width="13.42578125" style="142" customWidth="1"/>
    <col min="14087" max="14087" width="11.7109375" style="142" customWidth="1"/>
    <col min="14088" max="14088" width="11.85546875" style="142" customWidth="1"/>
    <col min="14089" max="14089" width="10.7109375" style="142" customWidth="1"/>
    <col min="14090" max="14090" width="12" style="142" customWidth="1"/>
    <col min="14091" max="14091" width="10.5703125" style="142" customWidth="1"/>
    <col min="14092" max="14092" width="11.28515625" style="142" customWidth="1"/>
    <col min="14093" max="14093" width="12.5703125" style="142" customWidth="1"/>
    <col min="14094" max="14094" width="10.28515625" style="142" customWidth="1"/>
    <col min="14095" max="14095" width="10.5703125" style="142" customWidth="1"/>
    <col min="14096" max="14096" width="10.7109375" style="142" customWidth="1"/>
    <col min="14097" max="14097" width="10.42578125" style="142" customWidth="1"/>
    <col min="14098" max="14098" width="10.7109375" style="142" customWidth="1"/>
    <col min="14099" max="14099" width="11" style="142" customWidth="1"/>
    <col min="14100" max="14100" width="10.85546875" style="142" customWidth="1"/>
    <col min="14101" max="14102" width="9.140625" style="142" customWidth="1"/>
    <col min="14103" max="14103" width="16.85546875" style="142" customWidth="1"/>
    <col min="14104" max="14104" width="16.42578125" style="142" customWidth="1"/>
    <col min="14105" max="14280" width="9.140625" style="142" customWidth="1"/>
    <col min="14281" max="14336" width="9" style="142"/>
    <col min="14337" max="14337" width="46" style="142" customWidth="1"/>
    <col min="14338" max="14338" width="11.28515625" style="142" customWidth="1"/>
    <col min="14339" max="14340" width="13.42578125" style="142" customWidth="1"/>
    <col min="14341" max="14341" width="12.42578125" style="142" customWidth="1"/>
    <col min="14342" max="14342" width="13.42578125" style="142" customWidth="1"/>
    <col min="14343" max="14343" width="11.7109375" style="142" customWidth="1"/>
    <col min="14344" max="14344" width="11.85546875" style="142" customWidth="1"/>
    <col min="14345" max="14345" width="10.7109375" style="142" customWidth="1"/>
    <col min="14346" max="14346" width="12" style="142" customWidth="1"/>
    <col min="14347" max="14347" width="10.5703125" style="142" customWidth="1"/>
    <col min="14348" max="14348" width="11.28515625" style="142" customWidth="1"/>
    <col min="14349" max="14349" width="12.5703125" style="142" customWidth="1"/>
    <col min="14350" max="14350" width="10.28515625" style="142" customWidth="1"/>
    <col min="14351" max="14351" width="10.5703125" style="142" customWidth="1"/>
    <col min="14352" max="14352" width="10.7109375" style="142" customWidth="1"/>
    <col min="14353" max="14353" width="10.42578125" style="142" customWidth="1"/>
    <col min="14354" max="14354" width="10.7109375" style="142" customWidth="1"/>
    <col min="14355" max="14355" width="11" style="142" customWidth="1"/>
    <col min="14356" max="14356" width="10.85546875" style="142" customWidth="1"/>
    <col min="14357" max="14358" width="9.140625" style="142" customWidth="1"/>
    <col min="14359" max="14359" width="16.85546875" style="142" customWidth="1"/>
    <col min="14360" max="14360" width="16.42578125" style="142" customWidth="1"/>
    <col min="14361" max="14536" width="9.140625" style="142" customWidth="1"/>
    <col min="14537" max="14592" width="9" style="142"/>
    <col min="14593" max="14593" width="46" style="142" customWidth="1"/>
    <col min="14594" max="14594" width="11.28515625" style="142" customWidth="1"/>
    <col min="14595" max="14596" width="13.42578125" style="142" customWidth="1"/>
    <col min="14597" max="14597" width="12.42578125" style="142" customWidth="1"/>
    <col min="14598" max="14598" width="13.42578125" style="142" customWidth="1"/>
    <col min="14599" max="14599" width="11.7109375" style="142" customWidth="1"/>
    <col min="14600" max="14600" width="11.85546875" style="142" customWidth="1"/>
    <col min="14601" max="14601" width="10.7109375" style="142" customWidth="1"/>
    <col min="14602" max="14602" width="12" style="142" customWidth="1"/>
    <col min="14603" max="14603" width="10.5703125" style="142" customWidth="1"/>
    <col min="14604" max="14604" width="11.28515625" style="142" customWidth="1"/>
    <col min="14605" max="14605" width="12.5703125" style="142" customWidth="1"/>
    <col min="14606" max="14606" width="10.28515625" style="142" customWidth="1"/>
    <col min="14607" max="14607" width="10.5703125" style="142" customWidth="1"/>
    <col min="14608" max="14608" width="10.7109375" style="142" customWidth="1"/>
    <col min="14609" max="14609" width="10.42578125" style="142" customWidth="1"/>
    <col min="14610" max="14610" width="10.7109375" style="142" customWidth="1"/>
    <col min="14611" max="14611" width="11" style="142" customWidth="1"/>
    <col min="14612" max="14612" width="10.85546875" style="142" customWidth="1"/>
    <col min="14613" max="14614" width="9.140625" style="142" customWidth="1"/>
    <col min="14615" max="14615" width="16.85546875" style="142" customWidth="1"/>
    <col min="14616" max="14616" width="16.42578125" style="142" customWidth="1"/>
    <col min="14617" max="14792" width="9.140625" style="142" customWidth="1"/>
    <col min="14793" max="14848" width="9" style="142"/>
    <col min="14849" max="14849" width="46" style="142" customWidth="1"/>
    <col min="14850" max="14850" width="11.28515625" style="142" customWidth="1"/>
    <col min="14851" max="14852" width="13.42578125" style="142" customWidth="1"/>
    <col min="14853" max="14853" width="12.42578125" style="142" customWidth="1"/>
    <col min="14854" max="14854" width="13.42578125" style="142" customWidth="1"/>
    <col min="14855" max="14855" width="11.7109375" style="142" customWidth="1"/>
    <col min="14856" max="14856" width="11.85546875" style="142" customWidth="1"/>
    <col min="14857" max="14857" width="10.7109375" style="142" customWidth="1"/>
    <col min="14858" max="14858" width="12" style="142" customWidth="1"/>
    <col min="14859" max="14859" width="10.5703125" style="142" customWidth="1"/>
    <col min="14860" max="14860" width="11.28515625" style="142" customWidth="1"/>
    <col min="14861" max="14861" width="12.5703125" style="142" customWidth="1"/>
    <col min="14862" max="14862" width="10.28515625" style="142" customWidth="1"/>
    <col min="14863" max="14863" width="10.5703125" style="142" customWidth="1"/>
    <col min="14864" max="14864" width="10.7109375" style="142" customWidth="1"/>
    <col min="14865" max="14865" width="10.42578125" style="142" customWidth="1"/>
    <col min="14866" max="14866" width="10.7109375" style="142" customWidth="1"/>
    <col min="14867" max="14867" width="11" style="142" customWidth="1"/>
    <col min="14868" max="14868" width="10.85546875" style="142" customWidth="1"/>
    <col min="14869" max="14870" width="9.140625" style="142" customWidth="1"/>
    <col min="14871" max="14871" width="16.85546875" style="142" customWidth="1"/>
    <col min="14872" max="14872" width="16.42578125" style="142" customWidth="1"/>
    <col min="14873" max="15048" width="9.140625" style="142" customWidth="1"/>
    <col min="15049" max="15104" width="9" style="142"/>
    <col min="15105" max="15105" width="46" style="142" customWidth="1"/>
    <col min="15106" max="15106" width="11.28515625" style="142" customWidth="1"/>
    <col min="15107" max="15108" width="13.42578125" style="142" customWidth="1"/>
    <col min="15109" max="15109" width="12.42578125" style="142" customWidth="1"/>
    <col min="15110" max="15110" width="13.42578125" style="142" customWidth="1"/>
    <col min="15111" max="15111" width="11.7109375" style="142" customWidth="1"/>
    <col min="15112" max="15112" width="11.85546875" style="142" customWidth="1"/>
    <col min="15113" max="15113" width="10.7109375" style="142" customWidth="1"/>
    <col min="15114" max="15114" width="12" style="142" customWidth="1"/>
    <col min="15115" max="15115" width="10.5703125" style="142" customWidth="1"/>
    <col min="15116" max="15116" width="11.28515625" style="142" customWidth="1"/>
    <col min="15117" max="15117" width="12.5703125" style="142" customWidth="1"/>
    <col min="15118" max="15118" width="10.28515625" style="142" customWidth="1"/>
    <col min="15119" max="15119" width="10.5703125" style="142" customWidth="1"/>
    <col min="15120" max="15120" width="10.7109375" style="142" customWidth="1"/>
    <col min="15121" max="15121" width="10.42578125" style="142" customWidth="1"/>
    <col min="15122" max="15122" width="10.7109375" style="142" customWidth="1"/>
    <col min="15123" max="15123" width="11" style="142" customWidth="1"/>
    <col min="15124" max="15124" width="10.85546875" style="142" customWidth="1"/>
    <col min="15125" max="15126" width="9.140625" style="142" customWidth="1"/>
    <col min="15127" max="15127" width="16.85546875" style="142" customWidth="1"/>
    <col min="15128" max="15128" width="16.42578125" style="142" customWidth="1"/>
    <col min="15129" max="15304" width="9.140625" style="142" customWidth="1"/>
    <col min="15305" max="15360" width="9" style="142"/>
    <col min="15361" max="15361" width="46" style="142" customWidth="1"/>
    <col min="15362" max="15362" width="11.28515625" style="142" customWidth="1"/>
    <col min="15363" max="15364" width="13.42578125" style="142" customWidth="1"/>
    <col min="15365" max="15365" width="12.42578125" style="142" customWidth="1"/>
    <col min="15366" max="15366" width="13.42578125" style="142" customWidth="1"/>
    <col min="15367" max="15367" width="11.7109375" style="142" customWidth="1"/>
    <col min="15368" max="15368" width="11.85546875" style="142" customWidth="1"/>
    <col min="15369" max="15369" width="10.7109375" style="142" customWidth="1"/>
    <col min="15370" max="15370" width="12" style="142" customWidth="1"/>
    <col min="15371" max="15371" width="10.5703125" style="142" customWidth="1"/>
    <col min="15372" max="15372" width="11.28515625" style="142" customWidth="1"/>
    <col min="15373" max="15373" width="12.5703125" style="142" customWidth="1"/>
    <col min="15374" max="15374" width="10.28515625" style="142" customWidth="1"/>
    <col min="15375" max="15375" width="10.5703125" style="142" customWidth="1"/>
    <col min="15376" max="15376" width="10.7109375" style="142" customWidth="1"/>
    <col min="15377" max="15377" width="10.42578125" style="142" customWidth="1"/>
    <col min="15378" max="15378" width="10.7109375" style="142" customWidth="1"/>
    <col min="15379" max="15379" width="11" style="142" customWidth="1"/>
    <col min="15380" max="15380" width="10.85546875" style="142" customWidth="1"/>
    <col min="15381" max="15382" width="9.140625" style="142" customWidth="1"/>
    <col min="15383" max="15383" width="16.85546875" style="142" customWidth="1"/>
    <col min="15384" max="15384" width="16.42578125" style="142" customWidth="1"/>
    <col min="15385" max="15560" width="9.140625" style="142" customWidth="1"/>
    <col min="15561" max="15616" width="9" style="142"/>
    <col min="15617" max="15617" width="46" style="142" customWidth="1"/>
    <col min="15618" max="15618" width="11.28515625" style="142" customWidth="1"/>
    <col min="15619" max="15620" width="13.42578125" style="142" customWidth="1"/>
    <col min="15621" max="15621" width="12.42578125" style="142" customWidth="1"/>
    <col min="15622" max="15622" width="13.42578125" style="142" customWidth="1"/>
    <col min="15623" max="15623" width="11.7109375" style="142" customWidth="1"/>
    <col min="15624" max="15624" width="11.85546875" style="142" customWidth="1"/>
    <col min="15625" max="15625" width="10.7109375" style="142" customWidth="1"/>
    <col min="15626" max="15626" width="12" style="142" customWidth="1"/>
    <col min="15627" max="15627" width="10.5703125" style="142" customWidth="1"/>
    <col min="15628" max="15628" width="11.28515625" style="142" customWidth="1"/>
    <col min="15629" max="15629" width="12.5703125" style="142" customWidth="1"/>
    <col min="15630" max="15630" width="10.28515625" style="142" customWidth="1"/>
    <col min="15631" max="15631" width="10.5703125" style="142" customWidth="1"/>
    <col min="15632" max="15632" width="10.7109375" style="142" customWidth="1"/>
    <col min="15633" max="15633" width="10.42578125" style="142" customWidth="1"/>
    <col min="15634" max="15634" width="10.7109375" style="142" customWidth="1"/>
    <col min="15635" max="15635" width="11" style="142" customWidth="1"/>
    <col min="15636" max="15636" width="10.85546875" style="142" customWidth="1"/>
    <col min="15637" max="15638" width="9.140625" style="142" customWidth="1"/>
    <col min="15639" max="15639" width="16.85546875" style="142" customWidth="1"/>
    <col min="15640" max="15640" width="16.42578125" style="142" customWidth="1"/>
    <col min="15641" max="15816" width="9.140625" style="142" customWidth="1"/>
    <col min="15817" max="15872" width="9" style="142"/>
    <col min="15873" max="15873" width="46" style="142" customWidth="1"/>
    <col min="15874" max="15874" width="11.28515625" style="142" customWidth="1"/>
    <col min="15875" max="15876" width="13.42578125" style="142" customWidth="1"/>
    <col min="15877" max="15877" width="12.42578125" style="142" customWidth="1"/>
    <col min="15878" max="15878" width="13.42578125" style="142" customWidth="1"/>
    <col min="15879" max="15879" width="11.7109375" style="142" customWidth="1"/>
    <col min="15880" max="15880" width="11.85546875" style="142" customWidth="1"/>
    <col min="15881" max="15881" width="10.7109375" style="142" customWidth="1"/>
    <col min="15882" max="15882" width="12" style="142" customWidth="1"/>
    <col min="15883" max="15883" width="10.5703125" style="142" customWidth="1"/>
    <col min="15884" max="15884" width="11.28515625" style="142" customWidth="1"/>
    <col min="15885" max="15885" width="12.5703125" style="142" customWidth="1"/>
    <col min="15886" max="15886" width="10.28515625" style="142" customWidth="1"/>
    <col min="15887" max="15887" width="10.5703125" style="142" customWidth="1"/>
    <col min="15888" max="15888" width="10.7109375" style="142" customWidth="1"/>
    <col min="15889" max="15889" width="10.42578125" style="142" customWidth="1"/>
    <col min="15890" max="15890" width="10.7109375" style="142" customWidth="1"/>
    <col min="15891" max="15891" width="11" style="142" customWidth="1"/>
    <col min="15892" max="15892" width="10.85546875" style="142" customWidth="1"/>
    <col min="15893" max="15894" width="9.140625" style="142" customWidth="1"/>
    <col min="15895" max="15895" width="16.85546875" style="142" customWidth="1"/>
    <col min="15896" max="15896" width="16.42578125" style="142" customWidth="1"/>
    <col min="15897" max="16072" width="9.140625" style="142" customWidth="1"/>
    <col min="16073" max="16128" width="9" style="142"/>
    <col min="16129" max="16129" width="46" style="142" customWidth="1"/>
    <col min="16130" max="16130" width="11.28515625" style="142" customWidth="1"/>
    <col min="16131" max="16132" width="13.42578125" style="142" customWidth="1"/>
    <col min="16133" max="16133" width="12.42578125" style="142" customWidth="1"/>
    <col min="16134" max="16134" width="13.42578125" style="142" customWidth="1"/>
    <col min="16135" max="16135" width="11.7109375" style="142" customWidth="1"/>
    <col min="16136" max="16136" width="11.85546875" style="142" customWidth="1"/>
    <col min="16137" max="16137" width="10.7109375" style="142" customWidth="1"/>
    <col min="16138" max="16138" width="12" style="142" customWidth="1"/>
    <col min="16139" max="16139" width="10.5703125" style="142" customWidth="1"/>
    <col min="16140" max="16140" width="11.28515625" style="142" customWidth="1"/>
    <col min="16141" max="16141" width="12.5703125" style="142" customWidth="1"/>
    <col min="16142" max="16142" width="10.28515625" style="142" customWidth="1"/>
    <col min="16143" max="16143" width="10.5703125" style="142" customWidth="1"/>
    <col min="16144" max="16144" width="10.7109375" style="142" customWidth="1"/>
    <col min="16145" max="16145" width="10.42578125" style="142" customWidth="1"/>
    <col min="16146" max="16146" width="10.7109375" style="142" customWidth="1"/>
    <col min="16147" max="16147" width="11" style="142" customWidth="1"/>
    <col min="16148" max="16148" width="10.85546875" style="142" customWidth="1"/>
    <col min="16149" max="16150" width="9.140625" style="142" customWidth="1"/>
    <col min="16151" max="16151" width="16.85546875" style="142" customWidth="1"/>
    <col min="16152" max="16152" width="16.42578125" style="142" customWidth="1"/>
    <col min="16153" max="16328" width="9.140625" style="142" customWidth="1"/>
    <col min="16329" max="16384" width="9" style="142"/>
  </cols>
  <sheetData>
    <row r="1" spans="1:215" s="257" customFormat="1" ht="45" customHeight="1">
      <c r="A1" s="453" t="s">
        <v>1218</v>
      </c>
      <c r="B1" s="453"/>
      <c r="C1" s="453"/>
      <c r="D1" s="453"/>
      <c r="E1" s="453"/>
      <c r="F1" s="453"/>
      <c r="G1" s="453"/>
      <c r="H1" s="453"/>
      <c r="I1" s="453"/>
      <c r="J1" s="453"/>
      <c r="K1" s="255"/>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c r="BW1" s="256"/>
      <c r="BX1" s="256"/>
      <c r="BY1" s="256"/>
      <c r="BZ1" s="256"/>
      <c r="CA1" s="256"/>
      <c r="CB1" s="256"/>
      <c r="CC1" s="256"/>
      <c r="CD1" s="256"/>
      <c r="CE1" s="256"/>
      <c r="CF1" s="256"/>
      <c r="CG1" s="256"/>
      <c r="CH1" s="256"/>
      <c r="CI1" s="256"/>
      <c r="CJ1" s="256"/>
      <c r="CK1" s="256"/>
      <c r="CL1" s="256"/>
      <c r="CM1" s="256"/>
      <c r="CN1" s="256"/>
      <c r="CO1" s="256"/>
      <c r="CP1" s="256"/>
      <c r="CQ1" s="256"/>
      <c r="CR1" s="256"/>
      <c r="CS1" s="256"/>
      <c r="CT1" s="256"/>
      <c r="CU1" s="256"/>
      <c r="CV1" s="256"/>
      <c r="CW1" s="256"/>
      <c r="CX1" s="256"/>
      <c r="CY1" s="256"/>
      <c r="CZ1" s="256"/>
      <c r="DA1" s="256"/>
      <c r="DB1" s="256"/>
      <c r="DC1" s="256"/>
      <c r="DD1" s="256"/>
      <c r="DE1" s="256"/>
      <c r="DF1" s="256"/>
      <c r="DG1" s="256"/>
      <c r="DH1" s="256"/>
      <c r="DI1" s="256"/>
      <c r="DJ1" s="256"/>
      <c r="DK1" s="256"/>
      <c r="DL1" s="256"/>
      <c r="DM1" s="256"/>
      <c r="DN1" s="256"/>
      <c r="DO1" s="256"/>
      <c r="DP1" s="256"/>
      <c r="DQ1" s="256"/>
      <c r="DR1" s="256"/>
      <c r="DS1" s="256"/>
      <c r="DT1" s="256"/>
      <c r="DU1" s="256"/>
      <c r="DV1" s="256"/>
      <c r="DW1" s="256"/>
      <c r="DX1" s="256"/>
      <c r="DY1" s="256"/>
      <c r="DZ1" s="256"/>
      <c r="EA1" s="256"/>
      <c r="EB1" s="256"/>
      <c r="EC1" s="256"/>
      <c r="ED1" s="256"/>
      <c r="EE1" s="256"/>
      <c r="EF1" s="256"/>
      <c r="EG1" s="256"/>
      <c r="EH1" s="256"/>
      <c r="EI1" s="256"/>
      <c r="EJ1" s="256"/>
      <c r="EK1" s="256"/>
      <c r="EL1" s="256"/>
      <c r="EM1" s="256"/>
      <c r="EN1" s="256"/>
      <c r="EO1" s="256"/>
      <c r="EP1" s="256"/>
      <c r="EQ1" s="256"/>
      <c r="ER1" s="256"/>
      <c r="ES1" s="256"/>
      <c r="ET1" s="256"/>
      <c r="EU1" s="256"/>
      <c r="EV1" s="256"/>
      <c r="EW1" s="256"/>
      <c r="EX1" s="256"/>
      <c r="EY1" s="256"/>
      <c r="EZ1" s="256"/>
      <c r="FA1" s="256"/>
      <c r="FB1" s="256"/>
      <c r="FC1" s="256"/>
      <c r="FD1" s="256"/>
      <c r="FE1" s="256"/>
      <c r="FF1" s="256"/>
      <c r="FG1" s="256"/>
      <c r="FH1" s="256"/>
      <c r="FI1" s="256"/>
      <c r="FJ1" s="256"/>
      <c r="FK1" s="256"/>
      <c r="FL1" s="256"/>
      <c r="FM1" s="256"/>
      <c r="FN1" s="256"/>
      <c r="FO1" s="256"/>
      <c r="FP1" s="256"/>
      <c r="FQ1" s="256"/>
      <c r="FR1" s="256"/>
      <c r="FS1" s="256"/>
      <c r="FT1" s="256"/>
      <c r="FU1" s="256"/>
      <c r="FV1" s="256"/>
      <c r="FW1" s="256"/>
      <c r="FX1" s="256"/>
      <c r="FY1" s="256"/>
      <c r="FZ1" s="256"/>
      <c r="GA1" s="256"/>
      <c r="GB1" s="256"/>
      <c r="GC1" s="256"/>
      <c r="GD1" s="256"/>
      <c r="GE1" s="256"/>
      <c r="GF1" s="256"/>
      <c r="GG1" s="256"/>
      <c r="GH1" s="256"/>
      <c r="GI1" s="256"/>
      <c r="GJ1" s="256"/>
      <c r="GK1" s="256"/>
      <c r="GL1" s="256"/>
      <c r="GM1" s="256"/>
      <c r="GN1" s="256"/>
      <c r="GO1" s="256"/>
      <c r="GP1" s="256"/>
      <c r="GQ1" s="256"/>
      <c r="GR1" s="256"/>
    </row>
    <row r="2" spans="1:215" s="257" customFormat="1" ht="20.25">
      <c r="A2" s="258" t="s">
        <v>1220</v>
      </c>
      <c r="B2" s="259"/>
      <c r="C2" s="259"/>
      <c r="D2" s="259"/>
      <c r="E2" s="259"/>
      <c r="F2" s="259"/>
      <c r="G2" s="259"/>
      <c r="H2" s="259"/>
      <c r="I2" s="259"/>
      <c r="J2" s="259"/>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row>
    <row r="3" spans="1:215" s="257" customFormat="1">
      <c r="A3" s="260"/>
      <c r="B3" s="261"/>
      <c r="C3" s="261"/>
      <c r="D3" s="261"/>
      <c r="E3" s="261"/>
      <c r="F3" s="261"/>
      <c r="G3" s="261"/>
      <c r="H3" s="261"/>
      <c r="I3" s="261"/>
      <c r="J3" s="262" t="s">
        <v>661</v>
      </c>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row>
    <row r="4" spans="1:215" s="246" customFormat="1" ht="30.75" customHeight="1">
      <c r="A4" s="431" t="s">
        <v>373</v>
      </c>
      <c r="B4" s="454" t="s">
        <v>377</v>
      </c>
      <c r="C4" s="455" t="s">
        <v>392</v>
      </c>
      <c r="D4" s="455"/>
      <c r="E4" s="455"/>
      <c r="F4" s="455"/>
      <c r="G4" s="455"/>
      <c r="H4" s="455"/>
      <c r="I4" s="455"/>
      <c r="J4" s="455"/>
      <c r="K4" s="451" t="s">
        <v>384</v>
      </c>
      <c r="L4" s="451"/>
      <c r="M4" s="451" t="s">
        <v>385</v>
      </c>
      <c r="N4" s="451"/>
      <c r="O4" s="451" t="s">
        <v>386</v>
      </c>
      <c r="P4" s="451"/>
      <c r="Q4" s="451" t="s">
        <v>387</v>
      </c>
      <c r="R4" s="451"/>
      <c r="S4" s="451" t="s">
        <v>388</v>
      </c>
      <c r="T4" s="451"/>
      <c r="GS4" s="142"/>
      <c r="GT4" s="142"/>
      <c r="GU4" s="142"/>
      <c r="GV4" s="142"/>
      <c r="GW4" s="142"/>
      <c r="GX4" s="142"/>
      <c r="GY4" s="142"/>
      <c r="GZ4" s="142"/>
      <c r="HA4" s="142"/>
      <c r="HB4" s="142"/>
      <c r="HC4" s="142"/>
      <c r="HD4" s="142"/>
      <c r="HE4" s="142"/>
      <c r="HF4" s="142"/>
      <c r="HG4" s="142"/>
    </row>
    <row r="5" spans="1:215" s="246" customFormat="1" ht="18.75" customHeight="1">
      <c r="A5" s="431"/>
      <c r="B5" s="454"/>
      <c r="C5" s="452" t="s">
        <v>393</v>
      </c>
      <c r="D5" s="452" t="s">
        <v>381</v>
      </c>
      <c r="E5" s="452"/>
      <c r="F5" s="452"/>
      <c r="G5" s="452" t="s">
        <v>394</v>
      </c>
      <c r="H5" s="452" t="s">
        <v>381</v>
      </c>
      <c r="I5" s="452"/>
      <c r="J5" s="452"/>
      <c r="K5" s="451"/>
      <c r="L5" s="451"/>
      <c r="M5" s="451"/>
      <c r="N5" s="451"/>
      <c r="O5" s="451"/>
      <c r="P5" s="451"/>
      <c r="Q5" s="451"/>
      <c r="R5" s="451"/>
      <c r="S5" s="451"/>
      <c r="T5" s="451"/>
      <c r="GS5" s="142"/>
      <c r="GT5" s="142"/>
      <c r="GU5" s="142"/>
      <c r="GV5" s="142"/>
      <c r="GW5" s="142"/>
      <c r="GX5" s="142"/>
      <c r="GY5" s="142"/>
      <c r="GZ5" s="142"/>
      <c r="HA5" s="142"/>
      <c r="HB5" s="142"/>
      <c r="HC5" s="142"/>
      <c r="HD5" s="142"/>
      <c r="HE5" s="142"/>
      <c r="HF5" s="142"/>
      <c r="HG5" s="142"/>
    </row>
    <row r="6" spans="1:215" s="246" customFormat="1" ht="33.75" customHeight="1">
      <c r="A6" s="431"/>
      <c r="B6" s="454"/>
      <c r="C6" s="452"/>
      <c r="D6" s="254" t="s">
        <v>565</v>
      </c>
      <c r="E6" s="254" t="s">
        <v>566</v>
      </c>
      <c r="F6" s="254" t="s">
        <v>567</v>
      </c>
      <c r="G6" s="452"/>
      <c r="H6" s="254" t="s">
        <v>565</v>
      </c>
      <c r="I6" s="254" t="s">
        <v>566</v>
      </c>
      <c r="J6" s="254" t="s">
        <v>567</v>
      </c>
      <c r="K6" s="263" t="s">
        <v>393</v>
      </c>
      <c r="L6" s="263" t="s">
        <v>394</v>
      </c>
      <c r="M6" s="263" t="s">
        <v>393</v>
      </c>
      <c r="N6" s="263" t="s">
        <v>394</v>
      </c>
      <c r="O6" s="263" t="s">
        <v>393</v>
      </c>
      <c r="P6" s="263" t="s">
        <v>394</v>
      </c>
      <c r="Q6" s="263" t="s">
        <v>393</v>
      </c>
      <c r="R6" s="263" t="s">
        <v>394</v>
      </c>
      <c r="S6" s="263" t="s">
        <v>393</v>
      </c>
      <c r="T6" s="263" t="s">
        <v>394</v>
      </c>
      <c r="GS6" s="142"/>
      <c r="GT6" s="142"/>
      <c r="GU6" s="142"/>
      <c r="GV6" s="142"/>
      <c r="GW6" s="142"/>
      <c r="GX6" s="142"/>
      <c r="GY6" s="142"/>
      <c r="GZ6" s="142"/>
      <c r="HA6" s="142"/>
      <c r="HB6" s="142"/>
      <c r="HC6" s="142"/>
      <c r="HD6" s="142"/>
      <c r="HE6" s="142"/>
      <c r="HF6" s="142"/>
      <c r="HG6" s="142"/>
    </row>
    <row r="7" spans="1:215" s="246" customFormat="1" ht="49.5" customHeight="1">
      <c r="A7" s="264" t="s">
        <v>807</v>
      </c>
      <c r="B7" s="265" t="s">
        <v>568</v>
      </c>
      <c r="C7" s="266">
        <f>SUM(C11+C8)</f>
        <v>16646574.550000001</v>
      </c>
      <c r="D7" s="266">
        <f t="shared" ref="D7:T7" si="0">SUM(D11+D8)</f>
        <v>557070</v>
      </c>
      <c r="E7" s="266">
        <f t="shared" si="0"/>
        <v>541930</v>
      </c>
      <c r="F7" s="266">
        <f t="shared" si="0"/>
        <v>15547574.550000001</v>
      </c>
      <c r="G7" s="266">
        <f t="shared" si="0"/>
        <v>15391801.070000002</v>
      </c>
      <c r="H7" s="266">
        <f t="shared" si="0"/>
        <v>557070</v>
      </c>
      <c r="I7" s="266">
        <f t="shared" si="0"/>
        <v>541930</v>
      </c>
      <c r="J7" s="266">
        <f t="shared" si="0"/>
        <v>14292801.07</v>
      </c>
      <c r="K7" s="266">
        <f t="shared" si="0"/>
        <v>3067816.02</v>
      </c>
      <c r="L7" s="266">
        <f t="shared" si="0"/>
        <v>3066331.2199999997</v>
      </c>
      <c r="M7" s="266">
        <f t="shared" si="0"/>
        <v>3102573.9</v>
      </c>
      <c r="N7" s="266">
        <f t="shared" si="0"/>
        <v>2682390.88</v>
      </c>
      <c r="O7" s="266">
        <f t="shared" si="0"/>
        <v>5112483.7699999996</v>
      </c>
      <c r="P7" s="266">
        <f t="shared" si="0"/>
        <v>4960693.46</v>
      </c>
      <c r="Q7" s="266">
        <f t="shared" si="0"/>
        <v>3176092.88</v>
      </c>
      <c r="R7" s="266">
        <f t="shared" si="0"/>
        <v>3133016.77</v>
      </c>
      <c r="S7" s="266">
        <f t="shared" si="0"/>
        <v>2187607.98</v>
      </c>
      <c r="T7" s="266">
        <f t="shared" si="0"/>
        <v>1549368.74</v>
      </c>
      <c r="W7" s="267"/>
      <c r="X7" s="267"/>
      <c r="GS7" s="142"/>
      <c r="GT7" s="142"/>
      <c r="GU7" s="142"/>
      <c r="GV7" s="142"/>
      <c r="GW7" s="142"/>
      <c r="GX7" s="142"/>
      <c r="GY7" s="142"/>
      <c r="GZ7" s="142"/>
      <c r="HA7" s="142"/>
      <c r="HB7" s="142"/>
      <c r="HC7" s="142"/>
      <c r="HD7" s="142"/>
      <c r="HE7" s="142"/>
      <c r="HF7" s="142"/>
      <c r="HG7" s="142"/>
    </row>
    <row r="8" spans="1:215" s="276" customFormat="1" ht="78.75">
      <c r="A8" s="273" t="s">
        <v>823</v>
      </c>
      <c r="B8" s="268" t="s">
        <v>665</v>
      </c>
      <c r="C8" s="275">
        <f>SUM(C9)</f>
        <v>626334.6</v>
      </c>
      <c r="D8" s="275">
        <f t="shared" ref="D8:T8" si="1">SUM(D9)</f>
        <v>557070</v>
      </c>
      <c r="E8" s="275">
        <f t="shared" si="1"/>
        <v>41930</v>
      </c>
      <c r="F8" s="275">
        <f t="shared" si="1"/>
        <v>27334.6</v>
      </c>
      <c r="G8" s="275">
        <f t="shared" si="1"/>
        <v>626334.6</v>
      </c>
      <c r="H8" s="275">
        <f t="shared" si="1"/>
        <v>557070</v>
      </c>
      <c r="I8" s="275">
        <f t="shared" si="1"/>
        <v>41930</v>
      </c>
      <c r="J8" s="275">
        <f t="shared" si="1"/>
        <v>27334.6</v>
      </c>
      <c r="K8" s="275">
        <f t="shared" si="1"/>
        <v>0</v>
      </c>
      <c r="L8" s="275">
        <f t="shared" si="1"/>
        <v>0</v>
      </c>
      <c r="M8" s="275">
        <f t="shared" si="1"/>
        <v>0</v>
      </c>
      <c r="N8" s="275">
        <f t="shared" si="1"/>
        <v>0</v>
      </c>
      <c r="O8" s="275">
        <f t="shared" si="1"/>
        <v>626334.6</v>
      </c>
      <c r="P8" s="275">
        <f t="shared" si="1"/>
        <v>626334.6</v>
      </c>
      <c r="Q8" s="275">
        <f t="shared" si="1"/>
        <v>0</v>
      </c>
      <c r="R8" s="275">
        <f t="shared" si="1"/>
        <v>0</v>
      </c>
      <c r="S8" s="275">
        <f t="shared" si="1"/>
        <v>0</v>
      </c>
      <c r="T8" s="275">
        <f t="shared" si="1"/>
        <v>0</v>
      </c>
      <c r="W8" s="277"/>
      <c r="X8" s="277"/>
      <c r="GS8" s="278"/>
      <c r="GT8" s="278"/>
      <c r="GU8" s="278"/>
      <c r="GV8" s="278"/>
      <c r="GW8" s="278"/>
      <c r="GX8" s="278"/>
      <c r="GY8" s="278"/>
      <c r="GZ8" s="278"/>
      <c r="HA8" s="278"/>
      <c r="HB8" s="278"/>
      <c r="HC8" s="278"/>
      <c r="HD8" s="278"/>
      <c r="HE8" s="278"/>
      <c r="HF8" s="278"/>
      <c r="HG8" s="278"/>
    </row>
    <row r="9" spans="1:215" s="276" customFormat="1" ht="31.5">
      <c r="A9" s="273" t="s">
        <v>822</v>
      </c>
      <c r="B9" s="274" t="s">
        <v>667</v>
      </c>
      <c r="C9" s="275">
        <f>SUM(C10)</f>
        <v>626334.6</v>
      </c>
      <c r="D9" s="275">
        <f t="shared" ref="D9:T9" si="2">SUM(D10)</f>
        <v>557070</v>
      </c>
      <c r="E9" s="275">
        <f t="shared" si="2"/>
        <v>41930</v>
      </c>
      <c r="F9" s="275">
        <f t="shared" si="2"/>
        <v>27334.6</v>
      </c>
      <c r="G9" s="275">
        <f t="shared" si="2"/>
        <v>626334.6</v>
      </c>
      <c r="H9" s="275">
        <f t="shared" si="2"/>
        <v>557070</v>
      </c>
      <c r="I9" s="275">
        <f t="shared" si="2"/>
        <v>41930</v>
      </c>
      <c r="J9" s="275">
        <f t="shared" si="2"/>
        <v>27334.6</v>
      </c>
      <c r="K9" s="275">
        <f t="shared" si="2"/>
        <v>0</v>
      </c>
      <c r="L9" s="275">
        <f t="shared" si="2"/>
        <v>0</v>
      </c>
      <c r="M9" s="275">
        <f t="shared" si="2"/>
        <v>0</v>
      </c>
      <c r="N9" s="275">
        <f t="shared" si="2"/>
        <v>0</v>
      </c>
      <c r="O9" s="275">
        <f t="shared" si="2"/>
        <v>626334.6</v>
      </c>
      <c r="P9" s="275">
        <f t="shared" si="2"/>
        <v>626334.6</v>
      </c>
      <c r="Q9" s="275">
        <f t="shared" si="2"/>
        <v>0</v>
      </c>
      <c r="R9" s="275">
        <f t="shared" si="2"/>
        <v>0</v>
      </c>
      <c r="S9" s="275">
        <f t="shared" si="2"/>
        <v>0</v>
      </c>
      <c r="T9" s="275">
        <f t="shared" si="2"/>
        <v>0</v>
      </c>
      <c r="W9" s="277"/>
      <c r="X9" s="277"/>
      <c r="GS9" s="278"/>
      <c r="GT9" s="278"/>
      <c r="GU9" s="278"/>
      <c r="GV9" s="278"/>
      <c r="GW9" s="278"/>
      <c r="GX9" s="278"/>
      <c r="GY9" s="278"/>
      <c r="GZ9" s="278"/>
      <c r="HA9" s="278"/>
      <c r="HB9" s="278"/>
      <c r="HC9" s="278"/>
      <c r="HD9" s="278"/>
      <c r="HE9" s="278"/>
      <c r="HF9" s="278"/>
      <c r="HG9" s="278"/>
    </row>
    <row r="10" spans="1:215" s="256" customFormat="1" ht="78.75">
      <c r="A10" s="269" t="s">
        <v>544</v>
      </c>
      <c r="B10" s="270" t="s">
        <v>543</v>
      </c>
      <c r="C10" s="271">
        <f t="shared" ref="C10" si="3">SUM(K10+M10+O10+Q10+S10)</f>
        <v>626334.6</v>
      </c>
      <c r="D10" s="24">
        <v>557070</v>
      </c>
      <c r="E10" s="24">
        <v>41930</v>
      </c>
      <c r="F10" s="271">
        <v>27334.6</v>
      </c>
      <c r="G10" s="271">
        <f t="shared" ref="G10" si="4">SUM(L10+N10+P10+R10+T10)</f>
        <v>626334.6</v>
      </c>
      <c r="H10" s="24">
        <v>557070</v>
      </c>
      <c r="I10" s="24">
        <v>41930</v>
      </c>
      <c r="J10" s="271">
        <v>27334.6</v>
      </c>
      <c r="K10" s="271"/>
      <c r="L10" s="271"/>
      <c r="M10" s="271"/>
      <c r="N10" s="271"/>
      <c r="O10" s="271">
        <v>626334.6</v>
      </c>
      <c r="P10" s="271">
        <v>626334.6</v>
      </c>
      <c r="Q10" s="271"/>
      <c r="R10" s="271"/>
      <c r="S10" s="271"/>
      <c r="T10" s="271"/>
      <c r="W10" s="267"/>
      <c r="X10" s="267"/>
      <c r="GS10" s="257"/>
      <c r="GT10" s="257"/>
      <c r="GU10" s="257"/>
      <c r="GV10" s="257"/>
      <c r="GW10" s="257"/>
      <c r="GX10" s="257"/>
      <c r="GY10" s="257"/>
      <c r="GZ10" s="257"/>
      <c r="HA10" s="257"/>
      <c r="HB10" s="257"/>
      <c r="HC10" s="257"/>
      <c r="HD10" s="257"/>
      <c r="HE10" s="257"/>
      <c r="HF10" s="257"/>
      <c r="HG10" s="257"/>
    </row>
    <row r="11" spans="1:215" s="256" customFormat="1" ht="27.75" customHeight="1">
      <c r="A11" s="273" t="s">
        <v>685</v>
      </c>
      <c r="B11" s="268" t="s">
        <v>570</v>
      </c>
      <c r="C11" s="275">
        <f t="shared" ref="C11:R11" si="5">SUM(C12)</f>
        <v>16020239.950000001</v>
      </c>
      <c r="D11" s="275">
        <f t="shared" si="5"/>
        <v>0</v>
      </c>
      <c r="E11" s="275">
        <f t="shared" si="5"/>
        <v>500000</v>
      </c>
      <c r="F11" s="275">
        <f t="shared" si="5"/>
        <v>15520239.950000001</v>
      </c>
      <c r="G11" s="275">
        <f t="shared" si="5"/>
        <v>14765466.470000003</v>
      </c>
      <c r="H11" s="275">
        <f t="shared" si="5"/>
        <v>0</v>
      </c>
      <c r="I11" s="275">
        <f t="shared" si="5"/>
        <v>500000</v>
      </c>
      <c r="J11" s="275">
        <f t="shared" si="5"/>
        <v>14265466.470000001</v>
      </c>
      <c r="K11" s="275">
        <f t="shared" si="5"/>
        <v>3067816.02</v>
      </c>
      <c r="L11" s="275">
        <f t="shared" si="5"/>
        <v>3066331.2199999997</v>
      </c>
      <c r="M11" s="275">
        <f t="shared" si="5"/>
        <v>3102573.9</v>
      </c>
      <c r="N11" s="275">
        <f t="shared" si="5"/>
        <v>2682390.88</v>
      </c>
      <c r="O11" s="275">
        <f t="shared" si="5"/>
        <v>4486149.17</v>
      </c>
      <c r="P11" s="275">
        <f t="shared" si="5"/>
        <v>4334358.8600000003</v>
      </c>
      <c r="Q11" s="275">
        <f t="shared" si="5"/>
        <v>3176092.88</v>
      </c>
      <c r="R11" s="275">
        <f t="shared" si="5"/>
        <v>3133016.77</v>
      </c>
      <c r="S11" s="275">
        <f>SUM(S12)</f>
        <v>2187607.98</v>
      </c>
      <c r="T11" s="275">
        <f>SUM(T12)</f>
        <v>1549368.74</v>
      </c>
      <c r="W11" s="267"/>
      <c r="X11" s="267"/>
      <c r="GS11" s="257"/>
      <c r="GT11" s="257"/>
      <c r="GU11" s="257"/>
      <c r="GV11" s="257"/>
      <c r="GW11" s="257"/>
      <c r="GX11" s="257"/>
      <c r="GY11" s="257"/>
      <c r="GZ11" s="257"/>
      <c r="HA11" s="257"/>
      <c r="HB11" s="257"/>
      <c r="HC11" s="257"/>
      <c r="HD11" s="257"/>
      <c r="HE11" s="257"/>
      <c r="HF11" s="257"/>
      <c r="HG11" s="257"/>
    </row>
    <row r="12" spans="1:215" s="256" customFormat="1" ht="51" customHeight="1">
      <c r="A12" s="273" t="s">
        <v>824</v>
      </c>
      <c r="B12" s="268" t="s">
        <v>571</v>
      </c>
      <c r="C12" s="275">
        <f>SUM(C13:C16)</f>
        <v>16020239.950000001</v>
      </c>
      <c r="D12" s="275">
        <f t="shared" ref="D12:T12" si="6">SUM(D13:D16)</f>
        <v>0</v>
      </c>
      <c r="E12" s="275">
        <f t="shared" si="6"/>
        <v>500000</v>
      </c>
      <c r="F12" s="275">
        <f t="shared" si="6"/>
        <v>15520239.950000001</v>
      </c>
      <c r="G12" s="275">
        <f t="shared" si="6"/>
        <v>14765466.470000003</v>
      </c>
      <c r="H12" s="275">
        <f t="shared" si="6"/>
        <v>0</v>
      </c>
      <c r="I12" s="275">
        <f t="shared" si="6"/>
        <v>500000</v>
      </c>
      <c r="J12" s="275">
        <f t="shared" si="6"/>
        <v>14265466.470000001</v>
      </c>
      <c r="K12" s="275">
        <f t="shared" si="6"/>
        <v>3067816.02</v>
      </c>
      <c r="L12" s="275">
        <f t="shared" si="6"/>
        <v>3066331.2199999997</v>
      </c>
      <c r="M12" s="275">
        <f t="shared" si="6"/>
        <v>3102573.9</v>
      </c>
      <c r="N12" s="275">
        <f t="shared" si="6"/>
        <v>2682390.88</v>
      </c>
      <c r="O12" s="275">
        <f t="shared" si="6"/>
        <v>4486149.17</v>
      </c>
      <c r="P12" s="275">
        <f t="shared" si="6"/>
        <v>4334358.8600000003</v>
      </c>
      <c r="Q12" s="275">
        <f t="shared" si="6"/>
        <v>3176092.88</v>
      </c>
      <c r="R12" s="275">
        <f t="shared" si="6"/>
        <v>3133016.77</v>
      </c>
      <c r="S12" s="275">
        <f t="shared" si="6"/>
        <v>2187607.98</v>
      </c>
      <c r="T12" s="275">
        <f t="shared" si="6"/>
        <v>1549368.74</v>
      </c>
      <c r="W12" s="267"/>
      <c r="X12" s="267"/>
      <c r="GS12" s="257"/>
      <c r="GT12" s="257"/>
      <c r="GU12" s="257"/>
      <c r="GV12" s="257"/>
      <c r="GW12" s="257"/>
      <c r="GX12" s="257"/>
      <c r="GY12" s="257"/>
      <c r="GZ12" s="257"/>
      <c r="HA12" s="257"/>
      <c r="HB12" s="257"/>
      <c r="HC12" s="257"/>
      <c r="HD12" s="257"/>
      <c r="HE12" s="257"/>
      <c r="HF12" s="257"/>
      <c r="HG12" s="257"/>
    </row>
    <row r="13" spans="1:215" s="256" customFormat="1" ht="42" customHeight="1">
      <c r="A13" s="269" t="s">
        <v>825</v>
      </c>
      <c r="B13" s="270" t="s">
        <v>192</v>
      </c>
      <c r="C13" s="271">
        <f>SUM(K13+M13+O13+Q13+S13)</f>
        <v>15140578.07</v>
      </c>
      <c r="D13" s="271"/>
      <c r="E13" s="271"/>
      <c r="F13" s="271">
        <v>15140578.07</v>
      </c>
      <c r="G13" s="271">
        <f>SUM(L13+N13+P13+R13+T13)</f>
        <v>13897782.090000002</v>
      </c>
      <c r="H13" s="271"/>
      <c r="I13" s="271"/>
      <c r="J13" s="271">
        <v>13897782.09</v>
      </c>
      <c r="K13" s="271">
        <v>3027783.1</v>
      </c>
      <c r="L13" s="271">
        <v>3026298.3</v>
      </c>
      <c r="M13" s="271">
        <v>2925000.5</v>
      </c>
      <c r="N13" s="271">
        <v>2504817.48</v>
      </c>
      <c r="O13" s="271">
        <v>4451149.17</v>
      </c>
      <c r="P13" s="271">
        <v>4307307.8600000003</v>
      </c>
      <c r="Q13" s="271">
        <v>2552537.3199999998</v>
      </c>
      <c r="R13" s="271">
        <v>2513089.71</v>
      </c>
      <c r="S13" s="271">
        <v>2184107.98</v>
      </c>
      <c r="T13" s="271">
        <v>1546268.74</v>
      </c>
      <c r="W13" s="267"/>
      <c r="X13" s="267"/>
      <c r="GS13" s="257"/>
      <c r="GT13" s="257"/>
      <c r="GU13" s="257"/>
      <c r="GV13" s="257"/>
      <c r="GW13" s="257"/>
      <c r="GX13" s="257"/>
      <c r="GY13" s="257"/>
      <c r="GZ13" s="257"/>
      <c r="HA13" s="257"/>
      <c r="HB13" s="257"/>
      <c r="HC13" s="257"/>
      <c r="HD13" s="257"/>
      <c r="HE13" s="257"/>
      <c r="HF13" s="257"/>
      <c r="HG13" s="257"/>
    </row>
    <row r="14" spans="1:215" s="256" customFormat="1" ht="33.75" customHeight="1">
      <c r="A14" s="269" t="s">
        <v>826</v>
      </c>
      <c r="B14" s="270" t="s">
        <v>487</v>
      </c>
      <c r="C14" s="271">
        <f>SUM(K14+M14+O14+Q14+S14)</f>
        <v>173096.22</v>
      </c>
      <c r="D14" s="271"/>
      <c r="E14" s="271"/>
      <c r="F14" s="271">
        <v>173096.22</v>
      </c>
      <c r="G14" s="271">
        <f>SUM(L14+N14+P14+R14+T14)</f>
        <v>161118.72</v>
      </c>
      <c r="H14" s="271"/>
      <c r="I14" s="271"/>
      <c r="J14" s="271">
        <v>161118.72</v>
      </c>
      <c r="K14" s="271">
        <v>40032.92</v>
      </c>
      <c r="L14" s="271">
        <v>40032.92</v>
      </c>
      <c r="M14" s="271">
        <v>76563.3</v>
      </c>
      <c r="N14" s="271">
        <v>76563.3</v>
      </c>
      <c r="O14" s="271">
        <v>35000</v>
      </c>
      <c r="P14" s="271">
        <v>27051</v>
      </c>
      <c r="Q14" s="271">
        <v>18000</v>
      </c>
      <c r="R14" s="271">
        <v>14371.5</v>
      </c>
      <c r="S14" s="271">
        <v>3500</v>
      </c>
      <c r="T14" s="271">
        <v>3100</v>
      </c>
      <c r="W14" s="267"/>
      <c r="X14" s="267"/>
      <c r="GS14" s="257"/>
      <c r="GT14" s="257"/>
      <c r="GU14" s="257"/>
      <c r="GV14" s="257"/>
      <c r="GW14" s="257"/>
      <c r="GX14" s="257"/>
      <c r="GY14" s="257"/>
      <c r="GZ14" s="257"/>
      <c r="HA14" s="257"/>
      <c r="HB14" s="257"/>
      <c r="HC14" s="257"/>
      <c r="HD14" s="257"/>
      <c r="HE14" s="257"/>
      <c r="HF14" s="257"/>
      <c r="HG14" s="257"/>
    </row>
    <row r="15" spans="1:215" s="256" customFormat="1" ht="46.5" customHeight="1">
      <c r="A15" s="269" t="s">
        <v>827</v>
      </c>
      <c r="B15" s="270" t="s">
        <v>547</v>
      </c>
      <c r="C15" s="271">
        <f>SUM(K15+M15+O15+Q15+S15)</f>
        <v>50000</v>
      </c>
      <c r="D15" s="271"/>
      <c r="E15" s="271"/>
      <c r="F15" s="271">
        <v>50000</v>
      </c>
      <c r="G15" s="271">
        <f>SUM(L15+N15+P15+R15+T15)</f>
        <v>50000</v>
      </c>
      <c r="H15" s="271"/>
      <c r="I15" s="271"/>
      <c r="J15" s="271">
        <v>50000</v>
      </c>
      <c r="K15" s="271"/>
      <c r="L15" s="271"/>
      <c r="M15" s="271"/>
      <c r="N15" s="271"/>
      <c r="O15" s="271"/>
      <c r="P15" s="271"/>
      <c r="Q15" s="271">
        <v>50000</v>
      </c>
      <c r="R15" s="271">
        <v>50000</v>
      </c>
      <c r="S15" s="271"/>
      <c r="T15" s="271"/>
      <c r="W15" s="267"/>
      <c r="X15" s="267"/>
      <c r="GS15" s="257"/>
      <c r="GT15" s="257"/>
      <c r="GU15" s="257"/>
      <c r="GV15" s="257"/>
      <c r="GW15" s="257"/>
      <c r="GX15" s="257"/>
      <c r="GY15" s="257"/>
      <c r="GZ15" s="257"/>
      <c r="HA15" s="257"/>
      <c r="HB15" s="257"/>
      <c r="HC15" s="257"/>
      <c r="HD15" s="257"/>
      <c r="HE15" s="257"/>
      <c r="HF15" s="257"/>
      <c r="HG15" s="257"/>
    </row>
    <row r="16" spans="1:215" s="256" customFormat="1" ht="46.5" customHeight="1">
      <c r="A16" s="269" t="s">
        <v>828</v>
      </c>
      <c r="B16" s="270" t="s">
        <v>491</v>
      </c>
      <c r="C16" s="271">
        <f>SUM(K16+M16+O16+Q16+S16)</f>
        <v>656565.66</v>
      </c>
      <c r="D16" s="271"/>
      <c r="E16" s="271">
        <v>500000</v>
      </c>
      <c r="F16" s="271">
        <v>156565.66</v>
      </c>
      <c r="G16" s="271">
        <f>SUM(L16+N16+P16+R16+T16)</f>
        <v>656565.66</v>
      </c>
      <c r="H16" s="271"/>
      <c r="I16" s="271">
        <v>500000</v>
      </c>
      <c r="J16" s="271">
        <v>156565.66</v>
      </c>
      <c r="K16" s="271"/>
      <c r="L16" s="271"/>
      <c r="M16" s="271">
        <v>101010.1</v>
      </c>
      <c r="N16" s="271">
        <v>101010.1</v>
      </c>
      <c r="O16" s="271"/>
      <c r="P16" s="271"/>
      <c r="Q16" s="271">
        <v>555555.56000000006</v>
      </c>
      <c r="R16" s="271">
        <v>555555.56000000006</v>
      </c>
      <c r="S16" s="271"/>
      <c r="T16" s="271"/>
      <c r="W16" s="267"/>
      <c r="X16" s="267"/>
      <c r="GS16" s="257"/>
      <c r="GT16" s="257"/>
      <c r="GU16" s="257"/>
      <c r="GV16" s="257"/>
      <c r="GW16" s="257"/>
      <c r="GX16" s="257"/>
      <c r="GY16" s="257"/>
      <c r="GZ16" s="257"/>
      <c r="HA16" s="257"/>
      <c r="HB16" s="257"/>
      <c r="HC16" s="257"/>
      <c r="HD16" s="257"/>
      <c r="HE16" s="257"/>
      <c r="HF16" s="257"/>
      <c r="HG16" s="257"/>
    </row>
    <row r="17" spans="1:215" s="246" customFormat="1" ht="54" customHeight="1">
      <c r="A17" s="279" t="s">
        <v>808</v>
      </c>
      <c r="B17" s="280" t="s">
        <v>580</v>
      </c>
      <c r="C17" s="281">
        <f>SUM(C18+C25+C22)</f>
        <v>15939069.619999997</v>
      </c>
      <c r="D17" s="281">
        <f t="shared" ref="D17:T17" si="7">SUM(D18+D25+D22)</f>
        <v>0</v>
      </c>
      <c r="E17" s="281">
        <f t="shared" si="7"/>
        <v>4759994.8499999996</v>
      </c>
      <c r="F17" s="281">
        <f t="shared" si="7"/>
        <v>11179074.77</v>
      </c>
      <c r="G17" s="281">
        <f t="shared" si="7"/>
        <v>15581995.259999998</v>
      </c>
      <c r="H17" s="281">
        <f t="shared" si="7"/>
        <v>0</v>
      </c>
      <c r="I17" s="281">
        <f t="shared" si="7"/>
        <v>4759994.8499999996</v>
      </c>
      <c r="J17" s="281">
        <f t="shared" si="7"/>
        <v>10822000.409999998</v>
      </c>
      <c r="K17" s="281">
        <f t="shared" si="7"/>
        <v>3831987.56</v>
      </c>
      <c r="L17" s="281">
        <f t="shared" si="7"/>
        <v>3828965.0100000002</v>
      </c>
      <c r="M17" s="281">
        <f t="shared" si="7"/>
        <v>2522644.58</v>
      </c>
      <c r="N17" s="281">
        <f t="shared" si="7"/>
        <v>2499762.4499999997</v>
      </c>
      <c r="O17" s="281">
        <f t="shared" si="7"/>
        <v>6393495.1699999999</v>
      </c>
      <c r="P17" s="281">
        <f t="shared" si="7"/>
        <v>6195633.8300000001</v>
      </c>
      <c r="Q17" s="281">
        <f t="shared" si="7"/>
        <v>2392028.4500000002</v>
      </c>
      <c r="R17" s="281">
        <f t="shared" si="7"/>
        <v>2323723.9700000002</v>
      </c>
      <c r="S17" s="281">
        <f t="shared" si="7"/>
        <v>798913.85999999987</v>
      </c>
      <c r="T17" s="281">
        <f t="shared" si="7"/>
        <v>733910</v>
      </c>
      <c r="W17" s="267"/>
      <c r="X17" s="267"/>
      <c r="GS17" s="142"/>
      <c r="GT17" s="142"/>
      <c r="GU17" s="142"/>
      <c r="GV17" s="142"/>
      <c r="GW17" s="142"/>
      <c r="GX17" s="142"/>
      <c r="GY17" s="142"/>
      <c r="GZ17" s="142"/>
      <c r="HA17" s="142"/>
      <c r="HB17" s="142"/>
      <c r="HC17" s="142"/>
      <c r="HD17" s="142"/>
      <c r="HE17" s="142"/>
      <c r="HF17" s="142"/>
      <c r="HG17" s="142"/>
    </row>
    <row r="18" spans="1:215" s="256" customFormat="1" ht="65.25" customHeight="1">
      <c r="A18" s="273" t="s">
        <v>829</v>
      </c>
      <c r="B18" s="268" t="s">
        <v>809</v>
      </c>
      <c r="C18" s="282">
        <f t="shared" ref="C18:T18" si="8">SUM(C19)</f>
        <v>3588925.63</v>
      </c>
      <c r="D18" s="282">
        <f t="shared" si="8"/>
        <v>0</v>
      </c>
      <c r="E18" s="282">
        <f t="shared" si="8"/>
        <v>2984995.33</v>
      </c>
      <c r="F18" s="282">
        <f t="shared" si="8"/>
        <v>603930.30000000005</v>
      </c>
      <c r="G18" s="282">
        <f t="shared" si="8"/>
        <v>3588925.63</v>
      </c>
      <c r="H18" s="282">
        <f t="shared" si="8"/>
        <v>0</v>
      </c>
      <c r="I18" s="282">
        <f t="shared" si="8"/>
        <v>2984995.33</v>
      </c>
      <c r="J18" s="282">
        <f t="shared" si="8"/>
        <v>603930.30000000005</v>
      </c>
      <c r="K18" s="282">
        <f t="shared" si="8"/>
        <v>1165911.94</v>
      </c>
      <c r="L18" s="282">
        <f t="shared" si="8"/>
        <v>1165911.94</v>
      </c>
      <c r="M18" s="282">
        <f t="shared" si="8"/>
        <v>0</v>
      </c>
      <c r="N18" s="282">
        <f t="shared" si="8"/>
        <v>0</v>
      </c>
      <c r="O18" s="282">
        <f t="shared" si="8"/>
        <v>2423013.69</v>
      </c>
      <c r="P18" s="282">
        <f t="shared" si="8"/>
        <v>2423013.69</v>
      </c>
      <c r="Q18" s="282">
        <f t="shared" si="8"/>
        <v>0</v>
      </c>
      <c r="R18" s="282">
        <f t="shared" si="8"/>
        <v>0</v>
      </c>
      <c r="S18" s="282">
        <f t="shared" si="8"/>
        <v>0</v>
      </c>
      <c r="T18" s="282">
        <f t="shared" si="8"/>
        <v>0</v>
      </c>
      <c r="W18" s="267"/>
      <c r="X18" s="267"/>
      <c r="GS18" s="257"/>
      <c r="GT18" s="257"/>
      <c r="GU18" s="257"/>
      <c r="GV18" s="257"/>
      <c r="GW18" s="257"/>
      <c r="GX18" s="257"/>
      <c r="GY18" s="257"/>
      <c r="GZ18" s="257"/>
      <c r="HA18" s="257"/>
      <c r="HB18" s="257"/>
      <c r="HC18" s="257"/>
      <c r="HD18" s="257"/>
      <c r="HE18" s="257"/>
      <c r="HF18" s="257"/>
      <c r="HG18" s="257"/>
    </row>
    <row r="19" spans="1:215" s="256" customFormat="1" ht="33.75" customHeight="1">
      <c r="A19" s="273" t="s">
        <v>830</v>
      </c>
      <c r="B19" s="268" t="s">
        <v>1221</v>
      </c>
      <c r="C19" s="282">
        <f>SUM(C20:C21)</f>
        <v>3588925.63</v>
      </c>
      <c r="D19" s="282">
        <f t="shared" ref="D19:T19" si="9">SUM(D20:D21)</f>
        <v>0</v>
      </c>
      <c r="E19" s="282">
        <f t="shared" si="9"/>
        <v>2984995.33</v>
      </c>
      <c r="F19" s="282">
        <f t="shared" si="9"/>
        <v>603930.30000000005</v>
      </c>
      <c r="G19" s="282">
        <f t="shared" si="9"/>
        <v>3588925.63</v>
      </c>
      <c r="H19" s="282">
        <f t="shared" si="9"/>
        <v>0</v>
      </c>
      <c r="I19" s="282">
        <f t="shared" si="9"/>
        <v>2984995.33</v>
      </c>
      <c r="J19" s="282">
        <f t="shared" si="9"/>
        <v>603930.30000000005</v>
      </c>
      <c r="K19" s="282">
        <f t="shared" si="9"/>
        <v>1165911.94</v>
      </c>
      <c r="L19" s="282">
        <f t="shared" si="9"/>
        <v>1165911.94</v>
      </c>
      <c r="M19" s="282">
        <f t="shared" si="9"/>
        <v>0</v>
      </c>
      <c r="N19" s="282">
        <f t="shared" si="9"/>
        <v>0</v>
      </c>
      <c r="O19" s="282">
        <f t="shared" si="9"/>
        <v>2423013.69</v>
      </c>
      <c r="P19" s="282">
        <f t="shared" si="9"/>
        <v>2423013.69</v>
      </c>
      <c r="Q19" s="282">
        <f t="shared" si="9"/>
        <v>0</v>
      </c>
      <c r="R19" s="282">
        <f t="shared" si="9"/>
        <v>0</v>
      </c>
      <c r="S19" s="282">
        <f t="shared" si="9"/>
        <v>0</v>
      </c>
      <c r="T19" s="282">
        <f t="shared" si="9"/>
        <v>0</v>
      </c>
      <c r="W19" s="267"/>
      <c r="X19" s="267"/>
      <c r="GS19" s="257"/>
      <c r="GT19" s="257"/>
      <c r="GU19" s="257"/>
      <c r="GV19" s="257"/>
      <c r="GW19" s="257"/>
      <c r="GX19" s="257"/>
      <c r="GY19" s="257"/>
      <c r="GZ19" s="257"/>
      <c r="HA19" s="257"/>
      <c r="HB19" s="257"/>
      <c r="HC19" s="257"/>
      <c r="HD19" s="257"/>
      <c r="HE19" s="257"/>
      <c r="HF19" s="257"/>
      <c r="HG19" s="257"/>
    </row>
    <row r="20" spans="1:215" s="256" customFormat="1" ht="246.75" customHeight="1">
      <c r="A20" s="269" t="s">
        <v>1211</v>
      </c>
      <c r="B20" s="283" t="s">
        <v>1213</v>
      </c>
      <c r="C20" s="271">
        <f>SUM(K20+M20+O20+Q20+S20)</f>
        <v>1775024.59</v>
      </c>
      <c r="D20" s="272"/>
      <c r="E20" s="272">
        <v>1487520.89</v>
      </c>
      <c r="F20" s="272">
        <v>287503.7</v>
      </c>
      <c r="G20" s="271">
        <f>SUM(L20+N20+P20+R20+T20)</f>
        <v>1775024.59</v>
      </c>
      <c r="H20" s="272"/>
      <c r="I20" s="272">
        <v>1487520.89</v>
      </c>
      <c r="J20" s="272">
        <v>287503.7</v>
      </c>
      <c r="K20" s="272">
        <v>580177.30000000005</v>
      </c>
      <c r="L20" s="272">
        <v>580177.30000000005</v>
      </c>
      <c r="M20" s="272"/>
      <c r="N20" s="272"/>
      <c r="O20" s="272">
        <v>1194847.29</v>
      </c>
      <c r="P20" s="272">
        <v>1194847.29</v>
      </c>
      <c r="Q20" s="272"/>
      <c r="R20" s="272"/>
      <c r="S20" s="272"/>
      <c r="T20" s="272"/>
      <c r="W20" s="267"/>
      <c r="X20" s="267"/>
      <c r="GS20" s="291"/>
      <c r="GT20" s="291"/>
      <c r="GU20" s="291"/>
      <c r="GV20" s="291"/>
      <c r="GW20" s="291"/>
      <c r="GX20" s="291"/>
      <c r="GY20" s="291"/>
      <c r="GZ20" s="291"/>
      <c r="HA20" s="291"/>
      <c r="HB20" s="291"/>
      <c r="HC20" s="291"/>
      <c r="HD20" s="291"/>
      <c r="HE20" s="291"/>
      <c r="HF20" s="291"/>
      <c r="HG20" s="291"/>
    </row>
    <row r="21" spans="1:215" s="256" customFormat="1" ht="244.5" customHeight="1">
      <c r="A21" s="269" t="s">
        <v>1222</v>
      </c>
      <c r="B21" s="283" t="s">
        <v>1208</v>
      </c>
      <c r="C21" s="271">
        <f>SUM(K21+M21+O21+Q21+S21)</f>
        <v>1813901.04</v>
      </c>
      <c r="D21" s="271"/>
      <c r="E21" s="271">
        <v>1497474.44</v>
      </c>
      <c r="F21" s="271">
        <v>316426.59999999998</v>
      </c>
      <c r="G21" s="271">
        <f>SUM(L21+N21+P21+R21+T21)</f>
        <v>1813901.04</v>
      </c>
      <c r="H21" s="271"/>
      <c r="I21" s="271">
        <v>1497474.44</v>
      </c>
      <c r="J21" s="271">
        <v>316426.59999999998</v>
      </c>
      <c r="K21" s="271">
        <v>585734.64</v>
      </c>
      <c r="L21" s="271">
        <v>585734.64</v>
      </c>
      <c r="M21" s="271"/>
      <c r="N21" s="271"/>
      <c r="O21" s="271">
        <v>1228166.3999999999</v>
      </c>
      <c r="P21" s="271">
        <v>1228166.3999999999</v>
      </c>
      <c r="Q21" s="271"/>
      <c r="R21" s="271"/>
      <c r="S21" s="271"/>
      <c r="T21" s="271"/>
      <c r="W21" s="267"/>
      <c r="X21" s="267"/>
      <c r="GS21" s="257"/>
      <c r="GT21" s="257"/>
      <c r="GU21" s="257"/>
      <c r="GV21" s="257"/>
      <c r="GW21" s="257"/>
      <c r="GX21" s="257"/>
      <c r="GY21" s="257"/>
      <c r="GZ21" s="257"/>
      <c r="HA21" s="257"/>
      <c r="HB21" s="257"/>
      <c r="HC21" s="257"/>
      <c r="HD21" s="257"/>
      <c r="HE21" s="257"/>
      <c r="HF21" s="257"/>
      <c r="HG21" s="257"/>
    </row>
    <row r="22" spans="1:215" s="256" customFormat="1" ht="78.75">
      <c r="A22" s="273" t="s">
        <v>922</v>
      </c>
      <c r="B22" s="274" t="s">
        <v>581</v>
      </c>
      <c r="C22" s="275">
        <f>SUM(C23)</f>
        <v>31577.11</v>
      </c>
      <c r="D22" s="275">
        <f t="shared" ref="D22:T23" si="10">SUM(D23)</f>
        <v>0</v>
      </c>
      <c r="E22" s="275">
        <f t="shared" si="10"/>
        <v>18000</v>
      </c>
      <c r="F22" s="275">
        <f t="shared" si="10"/>
        <v>13577.11</v>
      </c>
      <c r="G22" s="275">
        <f t="shared" si="10"/>
        <v>31577.11</v>
      </c>
      <c r="H22" s="275">
        <f t="shared" si="10"/>
        <v>0</v>
      </c>
      <c r="I22" s="275">
        <f t="shared" si="10"/>
        <v>18000</v>
      </c>
      <c r="J22" s="275">
        <f t="shared" si="10"/>
        <v>13577.11</v>
      </c>
      <c r="K22" s="275">
        <f t="shared" si="10"/>
        <v>0</v>
      </c>
      <c r="L22" s="275">
        <f t="shared" si="10"/>
        <v>0</v>
      </c>
      <c r="M22" s="275">
        <f t="shared" si="10"/>
        <v>0</v>
      </c>
      <c r="N22" s="275">
        <f t="shared" si="10"/>
        <v>0</v>
      </c>
      <c r="O22" s="275">
        <f t="shared" si="10"/>
        <v>0</v>
      </c>
      <c r="P22" s="275">
        <f t="shared" si="10"/>
        <v>0</v>
      </c>
      <c r="Q22" s="275">
        <f t="shared" si="10"/>
        <v>0</v>
      </c>
      <c r="R22" s="275">
        <f t="shared" si="10"/>
        <v>0</v>
      </c>
      <c r="S22" s="275">
        <f t="shared" si="10"/>
        <v>31577.11</v>
      </c>
      <c r="T22" s="275">
        <f t="shared" si="10"/>
        <v>31577.11</v>
      </c>
      <c r="W22" s="267"/>
      <c r="X22" s="267"/>
      <c r="GS22" s="257"/>
      <c r="GT22" s="257"/>
      <c r="GU22" s="257"/>
      <c r="GV22" s="257"/>
      <c r="GW22" s="257"/>
      <c r="GX22" s="257"/>
      <c r="GY22" s="257"/>
      <c r="GZ22" s="257"/>
      <c r="HA22" s="257"/>
      <c r="HB22" s="257"/>
      <c r="HC22" s="257"/>
      <c r="HD22" s="257"/>
      <c r="HE22" s="257"/>
      <c r="HF22" s="257"/>
      <c r="HG22" s="257"/>
    </row>
    <row r="23" spans="1:215" s="256" customFormat="1" ht="31.5">
      <c r="A23" s="273" t="s">
        <v>1223</v>
      </c>
      <c r="B23" s="274" t="s">
        <v>582</v>
      </c>
      <c r="C23" s="275">
        <f>SUM(C24)</f>
        <v>31577.11</v>
      </c>
      <c r="D23" s="275">
        <f t="shared" si="10"/>
        <v>0</v>
      </c>
      <c r="E23" s="275">
        <f t="shared" si="10"/>
        <v>18000</v>
      </c>
      <c r="F23" s="275">
        <f t="shared" si="10"/>
        <v>13577.11</v>
      </c>
      <c r="G23" s="275">
        <f t="shared" si="10"/>
        <v>31577.11</v>
      </c>
      <c r="H23" s="275">
        <f t="shared" si="10"/>
        <v>0</v>
      </c>
      <c r="I23" s="275">
        <f t="shared" si="10"/>
        <v>18000</v>
      </c>
      <c r="J23" s="275">
        <f t="shared" si="10"/>
        <v>13577.11</v>
      </c>
      <c r="K23" s="275">
        <f t="shared" si="10"/>
        <v>0</v>
      </c>
      <c r="L23" s="275">
        <f t="shared" si="10"/>
        <v>0</v>
      </c>
      <c r="M23" s="275">
        <f t="shared" si="10"/>
        <v>0</v>
      </c>
      <c r="N23" s="275">
        <f t="shared" si="10"/>
        <v>0</v>
      </c>
      <c r="O23" s="275">
        <f t="shared" si="10"/>
        <v>0</v>
      </c>
      <c r="P23" s="275">
        <f t="shared" si="10"/>
        <v>0</v>
      </c>
      <c r="Q23" s="275">
        <f t="shared" si="10"/>
        <v>0</v>
      </c>
      <c r="R23" s="275">
        <f t="shared" si="10"/>
        <v>0</v>
      </c>
      <c r="S23" s="275">
        <f t="shared" si="10"/>
        <v>31577.11</v>
      </c>
      <c r="T23" s="275">
        <f t="shared" si="10"/>
        <v>31577.11</v>
      </c>
      <c r="W23" s="267"/>
      <c r="X23" s="267"/>
      <c r="GS23" s="257"/>
      <c r="GT23" s="257"/>
      <c r="GU23" s="257"/>
      <c r="GV23" s="257"/>
      <c r="GW23" s="257"/>
      <c r="GX23" s="257"/>
      <c r="GY23" s="257"/>
      <c r="GZ23" s="257"/>
      <c r="HA23" s="257"/>
      <c r="HB23" s="257"/>
      <c r="HC23" s="257"/>
      <c r="HD23" s="257"/>
      <c r="HE23" s="257"/>
      <c r="HF23" s="257"/>
      <c r="HG23" s="257"/>
    </row>
    <row r="24" spans="1:215" s="256" customFormat="1" ht="31.5">
      <c r="A24" s="269" t="s">
        <v>1210</v>
      </c>
      <c r="B24" s="270" t="s">
        <v>882</v>
      </c>
      <c r="C24" s="271">
        <f>SUM(K24+M24+O24+Q24+S24)</f>
        <v>31577.11</v>
      </c>
      <c r="D24" s="271"/>
      <c r="E24" s="271">
        <v>18000</v>
      </c>
      <c r="F24" s="271">
        <v>13577.11</v>
      </c>
      <c r="G24" s="271">
        <f>SUM(L24+N24+P24+R24+T24)</f>
        <v>31577.11</v>
      </c>
      <c r="H24" s="271"/>
      <c r="I24" s="271">
        <v>18000</v>
      </c>
      <c r="J24" s="271">
        <v>13577.11</v>
      </c>
      <c r="K24" s="271"/>
      <c r="L24" s="271"/>
      <c r="M24" s="271"/>
      <c r="N24" s="271"/>
      <c r="O24" s="271"/>
      <c r="P24" s="271"/>
      <c r="Q24" s="271"/>
      <c r="R24" s="271"/>
      <c r="S24" s="271">
        <v>31577.11</v>
      </c>
      <c r="T24" s="271">
        <v>31577.11</v>
      </c>
      <c r="W24" s="267"/>
      <c r="X24" s="267"/>
      <c r="GS24" s="257"/>
      <c r="GT24" s="257"/>
      <c r="GU24" s="257"/>
      <c r="GV24" s="257"/>
      <c r="GW24" s="257"/>
      <c r="GX24" s="257"/>
      <c r="GY24" s="257"/>
      <c r="GZ24" s="257"/>
      <c r="HA24" s="257"/>
      <c r="HB24" s="257"/>
      <c r="HC24" s="257"/>
      <c r="HD24" s="257"/>
      <c r="HE24" s="257"/>
      <c r="HF24" s="257"/>
      <c r="HG24" s="257"/>
    </row>
    <row r="25" spans="1:215" s="256" customFormat="1" ht="34.5" customHeight="1">
      <c r="A25" s="273" t="s">
        <v>685</v>
      </c>
      <c r="B25" s="274" t="s">
        <v>583</v>
      </c>
      <c r="C25" s="275">
        <f>SUM(C26+C28+C38+C35)</f>
        <v>12318566.879999999</v>
      </c>
      <c r="D25" s="275">
        <f t="shared" ref="D25:T25" si="11">SUM(D26+D28+D38+D35)</f>
        <v>0</v>
      </c>
      <c r="E25" s="275">
        <f t="shared" si="11"/>
        <v>1756999.52</v>
      </c>
      <c r="F25" s="275">
        <f t="shared" si="11"/>
        <v>10561567.359999999</v>
      </c>
      <c r="G25" s="275">
        <f t="shared" si="11"/>
        <v>11961492.519999998</v>
      </c>
      <c r="H25" s="275">
        <f t="shared" si="11"/>
        <v>0</v>
      </c>
      <c r="I25" s="275">
        <f t="shared" si="11"/>
        <v>1756999.52</v>
      </c>
      <c r="J25" s="275">
        <f t="shared" si="11"/>
        <v>10204492.999999998</v>
      </c>
      <c r="K25" s="275">
        <f t="shared" si="11"/>
        <v>2666075.62</v>
      </c>
      <c r="L25" s="275">
        <f t="shared" si="11"/>
        <v>2663053.0700000003</v>
      </c>
      <c r="M25" s="275">
        <f t="shared" si="11"/>
        <v>2522644.58</v>
      </c>
      <c r="N25" s="275">
        <f t="shared" si="11"/>
        <v>2499762.4499999997</v>
      </c>
      <c r="O25" s="275">
        <f t="shared" si="11"/>
        <v>3970481.48</v>
      </c>
      <c r="P25" s="275">
        <f t="shared" si="11"/>
        <v>3772620.1399999997</v>
      </c>
      <c r="Q25" s="275">
        <f t="shared" si="11"/>
        <v>2392028.4500000002</v>
      </c>
      <c r="R25" s="275">
        <f t="shared" si="11"/>
        <v>2323723.9700000002</v>
      </c>
      <c r="S25" s="275">
        <f t="shared" si="11"/>
        <v>767336.74999999988</v>
      </c>
      <c r="T25" s="275">
        <f t="shared" si="11"/>
        <v>702332.89</v>
      </c>
      <c r="W25" s="267"/>
      <c r="X25" s="267"/>
      <c r="GS25" s="257"/>
      <c r="GT25" s="257"/>
      <c r="GU25" s="257"/>
      <c r="GV25" s="257"/>
      <c r="GW25" s="257"/>
      <c r="GX25" s="257"/>
      <c r="GY25" s="257"/>
      <c r="GZ25" s="257"/>
      <c r="HA25" s="257"/>
      <c r="HB25" s="257"/>
      <c r="HC25" s="257"/>
      <c r="HD25" s="257"/>
      <c r="HE25" s="257"/>
      <c r="HF25" s="257"/>
      <c r="HG25" s="257"/>
    </row>
    <row r="26" spans="1:215" s="256" customFormat="1" ht="34.5" customHeight="1">
      <c r="A26" s="273" t="s">
        <v>831</v>
      </c>
      <c r="B26" s="274" t="s">
        <v>584</v>
      </c>
      <c r="C26" s="275">
        <f>SUM(C27)</f>
        <v>4434699.87</v>
      </c>
      <c r="D26" s="275">
        <f t="shared" ref="D26:T26" si="12">SUM(D27)</f>
        <v>0</v>
      </c>
      <c r="E26" s="275">
        <f t="shared" si="12"/>
        <v>0</v>
      </c>
      <c r="F26" s="275">
        <f t="shared" si="12"/>
        <v>4434699.87</v>
      </c>
      <c r="G26" s="275">
        <f t="shared" si="12"/>
        <v>4434535.45</v>
      </c>
      <c r="H26" s="275">
        <f t="shared" si="12"/>
        <v>0</v>
      </c>
      <c r="I26" s="275">
        <f t="shared" si="12"/>
        <v>0</v>
      </c>
      <c r="J26" s="275">
        <f t="shared" si="12"/>
        <v>4434535.45</v>
      </c>
      <c r="K26" s="275">
        <f t="shared" si="12"/>
        <v>1200023.42</v>
      </c>
      <c r="L26" s="275">
        <f t="shared" si="12"/>
        <v>1199859</v>
      </c>
      <c r="M26" s="275">
        <f t="shared" si="12"/>
        <v>1337229.17</v>
      </c>
      <c r="N26" s="275">
        <f t="shared" si="12"/>
        <v>1337229.17</v>
      </c>
      <c r="O26" s="275">
        <f t="shared" si="12"/>
        <v>1897447.28</v>
      </c>
      <c r="P26" s="275">
        <f t="shared" si="12"/>
        <v>1897447.28</v>
      </c>
      <c r="Q26" s="275">
        <f t="shared" si="12"/>
        <v>0</v>
      </c>
      <c r="R26" s="275">
        <f t="shared" si="12"/>
        <v>0</v>
      </c>
      <c r="S26" s="275">
        <f t="shared" si="12"/>
        <v>0</v>
      </c>
      <c r="T26" s="275">
        <f t="shared" si="12"/>
        <v>0</v>
      </c>
      <c r="W26" s="267"/>
      <c r="X26" s="267"/>
      <c r="GS26" s="257"/>
      <c r="GT26" s="257"/>
      <c r="GU26" s="257"/>
      <c r="GV26" s="257"/>
      <c r="GW26" s="257"/>
      <c r="GX26" s="257"/>
      <c r="GY26" s="257"/>
      <c r="GZ26" s="257"/>
      <c r="HA26" s="257"/>
      <c r="HB26" s="257"/>
      <c r="HC26" s="257"/>
      <c r="HD26" s="257"/>
      <c r="HE26" s="257"/>
      <c r="HF26" s="257"/>
      <c r="HG26" s="257"/>
    </row>
    <row r="27" spans="1:215" s="256" customFormat="1" ht="51.75" customHeight="1">
      <c r="A27" s="269" t="s">
        <v>523</v>
      </c>
      <c r="B27" s="270" t="s">
        <v>1207</v>
      </c>
      <c r="C27" s="271">
        <f>SUM(K27+M27+O27+Q27+S27)</f>
        <v>4434699.87</v>
      </c>
      <c r="D27" s="271"/>
      <c r="E27" s="271"/>
      <c r="F27" s="271">
        <v>4434699.87</v>
      </c>
      <c r="G27" s="271">
        <f>SUM(L27+N27+P27+R27+T27)</f>
        <v>4434535.45</v>
      </c>
      <c r="H27" s="271"/>
      <c r="I27" s="271"/>
      <c r="J27" s="271">
        <v>4434535.45</v>
      </c>
      <c r="K27" s="271">
        <v>1200023.42</v>
      </c>
      <c r="L27" s="271">
        <v>1199859</v>
      </c>
      <c r="M27" s="28">
        <v>1337229.17</v>
      </c>
      <c r="N27" s="28">
        <v>1337229.17</v>
      </c>
      <c r="O27" s="271">
        <v>1897447.28</v>
      </c>
      <c r="P27" s="271">
        <v>1897447.28</v>
      </c>
      <c r="Q27" s="271"/>
      <c r="R27" s="271"/>
      <c r="S27" s="271"/>
      <c r="T27" s="271"/>
      <c r="W27" s="267"/>
      <c r="X27" s="267"/>
      <c r="GS27" s="291"/>
      <c r="GT27" s="291"/>
      <c r="GU27" s="291"/>
      <c r="GV27" s="291"/>
      <c r="GW27" s="291"/>
      <c r="GX27" s="291"/>
      <c r="GY27" s="291"/>
      <c r="GZ27" s="291"/>
      <c r="HA27" s="291"/>
      <c r="HB27" s="291"/>
      <c r="HC27" s="291"/>
      <c r="HD27" s="291"/>
      <c r="HE27" s="291"/>
      <c r="HF27" s="291"/>
      <c r="HG27" s="291"/>
    </row>
    <row r="28" spans="1:215" s="256" customFormat="1" ht="48.75" customHeight="1">
      <c r="A28" s="273" t="s">
        <v>832</v>
      </c>
      <c r="B28" s="274" t="s">
        <v>585</v>
      </c>
      <c r="C28" s="275">
        <f>SUM(C29:C34)</f>
        <v>7082707.5800000001</v>
      </c>
      <c r="D28" s="275">
        <f t="shared" ref="D28:T28" si="13">SUM(D29:D34)</f>
        <v>0</v>
      </c>
      <c r="E28" s="275">
        <f t="shared" si="13"/>
        <v>1756999.52</v>
      </c>
      <c r="F28" s="275">
        <f t="shared" si="13"/>
        <v>5325708.0599999996</v>
      </c>
      <c r="G28" s="275">
        <f t="shared" si="13"/>
        <v>6732327.9499999993</v>
      </c>
      <c r="H28" s="275">
        <f t="shared" si="13"/>
        <v>0</v>
      </c>
      <c r="I28" s="275">
        <f t="shared" si="13"/>
        <v>1756999.52</v>
      </c>
      <c r="J28" s="275">
        <f t="shared" si="13"/>
        <v>4975328.43</v>
      </c>
      <c r="K28" s="275">
        <f t="shared" si="13"/>
        <v>1407347.49</v>
      </c>
      <c r="L28" s="275">
        <f t="shared" si="13"/>
        <v>1404510.91</v>
      </c>
      <c r="M28" s="275">
        <f t="shared" si="13"/>
        <v>716715.6</v>
      </c>
      <c r="N28" s="275">
        <f t="shared" si="13"/>
        <v>700342.23</v>
      </c>
      <c r="O28" s="275">
        <f t="shared" si="13"/>
        <v>1992087.36</v>
      </c>
      <c r="P28" s="275">
        <f t="shared" si="13"/>
        <v>1794226.02</v>
      </c>
      <c r="Q28" s="275">
        <f t="shared" si="13"/>
        <v>2277425.33</v>
      </c>
      <c r="R28" s="275">
        <f t="shared" si="13"/>
        <v>2209120.85</v>
      </c>
      <c r="S28" s="275">
        <f t="shared" si="13"/>
        <v>689131.79999999993</v>
      </c>
      <c r="T28" s="275">
        <f t="shared" si="13"/>
        <v>624127.94000000006</v>
      </c>
      <c r="W28" s="267"/>
      <c r="X28" s="267"/>
      <c r="GS28" s="257"/>
      <c r="GT28" s="257"/>
      <c r="GU28" s="257"/>
      <c r="GV28" s="257"/>
      <c r="GW28" s="257"/>
      <c r="GX28" s="257"/>
      <c r="GY28" s="257"/>
      <c r="GZ28" s="257"/>
      <c r="HA28" s="257"/>
      <c r="HB28" s="257"/>
      <c r="HC28" s="257"/>
      <c r="HD28" s="257"/>
      <c r="HE28" s="257"/>
      <c r="HF28" s="257"/>
      <c r="HG28" s="257"/>
    </row>
    <row r="29" spans="1:215" s="256" customFormat="1" ht="36.75" customHeight="1">
      <c r="A29" s="269" t="s">
        <v>833</v>
      </c>
      <c r="B29" s="270" t="s">
        <v>525</v>
      </c>
      <c r="C29" s="271">
        <f>SUM(K29+M29+O29+Q29+S29)</f>
        <v>2941659.0900000003</v>
      </c>
      <c r="D29" s="271"/>
      <c r="E29" s="271"/>
      <c r="F29" s="271">
        <v>2941659.09</v>
      </c>
      <c r="G29" s="271">
        <f t="shared" ref="G29:G34" si="14">SUM(L29+N29+P29+R29+T29)</f>
        <v>2730607.69</v>
      </c>
      <c r="H29" s="271"/>
      <c r="I29" s="271"/>
      <c r="J29" s="271">
        <v>2730607.69</v>
      </c>
      <c r="K29" s="271">
        <v>649958.5</v>
      </c>
      <c r="L29" s="271">
        <v>649911.31999999995</v>
      </c>
      <c r="M29" s="271">
        <v>279215.59999999998</v>
      </c>
      <c r="N29" s="271">
        <v>262976.14</v>
      </c>
      <c r="O29" s="271">
        <v>1111795.56</v>
      </c>
      <c r="P29" s="271">
        <v>970092.54</v>
      </c>
      <c r="Q29" s="271">
        <v>258562.33</v>
      </c>
      <c r="R29" s="271">
        <v>232464.55</v>
      </c>
      <c r="S29" s="271">
        <v>642127.1</v>
      </c>
      <c r="T29" s="271">
        <v>615163.14</v>
      </c>
      <c r="W29" s="267"/>
      <c r="X29" s="267"/>
      <c r="GS29" s="291"/>
      <c r="GT29" s="291"/>
      <c r="GU29" s="291"/>
      <c r="GV29" s="291"/>
      <c r="GW29" s="291"/>
      <c r="GX29" s="291"/>
      <c r="GY29" s="291"/>
      <c r="GZ29" s="291"/>
      <c r="HA29" s="291"/>
      <c r="HB29" s="291"/>
      <c r="HC29" s="291"/>
      <c r="HD29" s="291"/>
      <c r="HE29" s="291"/>
      <c r="HF29" s="291"/>
      <c r="HG29" s="291"/>
    </row>
    <row r="30" spans="1:215" s="256" customFormat="1" ht="30.75" customHeight="1">
      <c r="A30" s="269" t="s">
        <v>834</v>
      </c>
      <c r="B30" s="270" t="s">
        <v>527</v>
      </c>
      <c r="C30" s="271">
        <f>SUM(K30+M30+O30+Q30+S30)</f>
        <v>1500121.01</v>
      </c>
      <c r="D30" s="271"/>
      <c r="E30" s="271"/>
      <c r="F30" s="271">
        <v>1500121.01</v>
      </c>
      <c r="G30" s="271">
        <f t="shared" si="14"/>
        <v>1461773.3900000001</v>
      </c>
      <c r="H30" s="271"/>
      <c r="I30" s="271"/>
      <c r="J30" s="271">
        <v>1461773.39</v>
      </c>
      <c r="K30" s="271">
        <v>554633.23</v>
      </c>
      <c r="L30" s="271">
        <v>551843.82999999996</v>
      </c>
      <c r="M30" s="271">
        <v>107500</v>
      </c>
      <c r="N30" s="271">
        <v>107500</v>
      </c>
      <c r="O30" s="271">
        <v>712291.8</v>
      </c>
      <c r="P30" s="271">
        <v>691773.48</v>
      </c>
      <c r="Q30" s="271">
        <v>101691.28</v>
      </c>
      <c r="R30" s="271">
        <v>101691.28</v>
      </c>
      <c r="S30" s="271">
        <v>24004.7</v>
      </c>
      <c r="T30" s="67">
        <v>8964.7999999999993</v>
      </c>
      <c r="W30" s="267"/>
      <c r="X30" s="267"/>
      <c r="GS30" s="291"/>
      <c r="GT30" s="291"/>
      <c r="GU30" s="291"/>
      <c r="GV30" s="291"/>
      <c r="GW30" s="291"/>
      <c r="GX30" s="291"/>
      <c r="GY30" s="291"/>
      <c r="GZ30" s="291"/>
      <c r="HA30" s="291"/>
      <c r="HB30" s="291"/>
      <c r="HC30" s="291"/>
      <c r="HD30" s="291"/>
      <c r="HE30" s="291"/>
      <c r="HF30" s="291"/>
      <c r="HG30" s="291"/>
    </row>
    <row r="31" spans="1:215" s="256" customFormat="1" ht="32.25" customHeight="1">
      <c r="A31" s="269" t="s">
        <v>835</v>
      </c>
      <c r="B31" s="270" t="s">
        <v>521</v>
      </c>
      <c r="C31" s="271">
        <f>SUM(K31+M31+O31+Q31+S31)</f>
        <v>566180</v>
      </c>
      <c r="D31" s="271"/>
      <c r="E31" s="271"/>
      <c r="F31" s="271">
        <v>566180</v>
      </c>
      <c r="G31" s="271">
        <f t="shared" si="14"/>
        <v>465333.3</v>
      </c>
      <c r="H31" s="271"/>
      <c r="I31" s="271"/>
      <c r="J31" s="271">
        <v>465333.3</v>
      </c>
      <c r="K31" s="271">
        <v>145180</v>
      </c>
      <c r="L31" s="271">
        <v>145180</v>
      </c>
      <c r="M31" s="271">
        <v>30000</v>
      </c>
      <c r="N31" s="271">
        <v>30000</v>
      </c>
      <c r="O31" s="271">
        <v>168000</v>
      </c>
      <c r="P31" s="271">
        <v>132360</v>
      </c>
      <c r="Q31" s="271">
        <v>200000</v>
      </c>
      <c r="R31" s="271">
        <v>157793.29999999999</v>
      </c>
      <c r="S31" s="271">
        <v>23000</v>
      </c>
      <c r="T31" s="271"/>
      <c r="W31" s="267"/>
      <c r="X31" s="267"/>
      <c r="GS31" s="257"/>
      <c r="GT31" s="257"/>
      <c r="GU31" s="257"/>
      <c r="GV31" s="257"/>
      <c r="GW31" s="257"/>
      <c r="GX31" s="257"/>
      <c r="GY31" s="257"/>
      <c r="GZ31" s="257"/>
      <c r="HA31" s="257"/>
      <c r="HB31" s="257"/>
      <c r="HC31" s="257"/>
      <c r="HD31" s="257"/>
      <c r="HE31" s="257"/>
      <c r="HF31" s="257"/>
      <c r="HG31" s="257"/>
    </row>
    <row r="32" spans="1:215" s="256" customFormat="1" ht="120" customHeight="1">
      <c r="A32" s="269" t="s">
        <v>836</v>
      </c>
      <c r="B32" s="270" t="s">
        <v>558</v>
      </c>
      <c r="C32" s="271">
        <f>SUM(K32+M32+O32+Q32+S32)</f>
        <v>300000</v>
      </c>
      <c r="D32" s="271"/>
      <c r="E32" s="271"/>
      <c r="F32" s="271">
        <v>300000</v>
      </c>
      <c r="G32" s="271">
        <f t="shared" si="14"/>
        <v>299866.09000000003</v>
      </c>
      <c r="H32" s="271"/>
      <c r="I32" s="271"/>
      <c r="J32" s="271">
        <v>299866.09000000003</v>
      </c>
      <c r="K32" s="271"/>
      <c r="L32" s="271"/>
      <c r="M32" s="271">
        <v>300000</v>
      </c>
      <c r="N32" s="271">
        <v>299866.09000000003</v>
      </c>
      <c r="O32" s="271"/>
      <c r="P32" s="271"/>
      <c r="Q32" s="271"/>
      <c r="R32" s="271"/>
      <c r="S32" s="271"/>
      <c r="T32" s="271"/>
      <c r="W32" s="267"/>
      <c r="X32" s="267"/>
      <c r="GS32" s="257"/>
      <c r="GT32" s="257"/>
      <c r="GU32" s="257"/>
      <c r="GV32" s="257"/>
      <c r="GW32" s="257"/>
      <c r="GX32" s="257"/>
      <c r="GY32" s="257"/>
      <c r="GZ32" s="257"/>
      <c r="HA32" s="257"/>
      <c r="HB32" s="257"/>
      <c r="HC32" s="257"/>
      <c r="HD32" s="257"/>
      <c r="HE32" s="257"/>
      <c r="HF32" s="257"/>
      <c r="HG32" s="257"/>
    </row>
    <row r="33" spans="1:215" s="256" customFormat="1" ht="32.25" customHeight="1">
      <c r="A33" s="269" t="s">
        <v>179</v>
      </c>
      <c r="B33" s="270" t="s">
        <v>530</v>
      </c>
      <c r="C33" s="271">
        <f>SUM(K33+M33+Q33+S33+O33)</f>
        <v>1717171.72</v>
      </c>
      <c r="D33" s="271"/>
      <c r="E33" s="271">
        <v>1700000</v>
      </c>
      <c r="F33" s="271">
        <v>17171.72</v>
      </c>
      <c r="G33" s="271">
        <f t="shared" si="14"/>
        <v>1717171.72</v>
      </c>
      <c r="H33" s="271"/>
      <c r="I33" s="271">
        <v>1700000</v>
      </c>
      <c r="J33" s="271">
        <v>17171.72</v>
      </c>
      <c r="K33" s="271"/>
      <c r="L33" s="271"/>
      <c r="M33" s="271"/>
      <c r="N33" s="271"/>
      <c r="O33" s="271"/>
      <c r="P33" s="271"/>
      <c r="Q33" s="271">
        <v>1717171.72</v>
      </c>
      <c r="R33" s="271">
        <v>1717171.72</v>
      </c>
      <c r="S33" s="271"/>
      <c r="T33" s="271"/>
      <c r="W33" s="267"/>
      <c r="X33" s="267"/>
      <c r="GS33" s="257"/>
      <c r="GT33" s="257"/>
      <c r="GU33" s="257"/>
      <c r="GV33" s="257"/>
      <c r="GW33" s="257"/>
      <c r="GX33" s="257"/>
      <c r="GY33" s="257"/>
      <c r="GZ33" s="257"/>
      <c r="HA33" s="257"/>
      <c r="HB33" s="257"/>
      <c r="HC33" s="257"/>
      <c r="HD33" s="257"/>
      <c r="HE33" s="257"/>
      <c r="HF33" s="257"/>
      <c r="HG33" s="257"/>
    </row>
    <row r="34" spans="1:215" s="256" customFormat="1" ht="32.25" customHeight="1">
      <c r="A34" s="269" t="s">
        <v>883</v>
      </c>
      <c r="B34" s="270" t="s">
        <v>1209</v>
      </c>
      <c r="C34" s="271">
        <f>SUM(K34+M34+Q34+S34+O34)</f>
        <v>57575.76</v>
      </c>
      <c r="D34" s="271"/>
      <c r="E34" s="271">
        <v>56999.519999999997</v>
      </c>
      <c r="F34" s="271">
        <v>576.24</v>
      </c>
      <c r="G34" s="271">
        <f t="shared" si="14"/>
        <v>57575.76</v>
      </c>
      <c r="H34" s="271"/>
      <c r="I34" s="271">
        <v>56999.519999999997</v>
      </c>
      <c r="J34" s="271">
        <v>576.24</v>
      </c>
      <c r="K34" s="271">
        <v>57575.76</v>
      </c>
      <c r="L34" s="271">
        <v>57575.76</v>
      </c>
      <c r="M34" s="271"/>
      <c r="N34" s="271"/>
      <c r="O34" s="271"/>
      <c r="P34" s="271"/>
      <c r="Q34" s="271"/>
      <c r="R34" s="271"/>
      <c r="S34" s="271"/>
      <c r="T34" s="271"/>
      <c r="W34" s="267"/>
      <c r="X34" s="267"/>
      <c r="GS34" s="257"/>
      <c r="GT34" s="257"/>
      <c r="GU34" s="257"/>
      <c r="GV34" s="257"/>
      <c r="GW34" s="257"/>
      <c r="GX34" s="257"/>
      <c r="GY34" s="257"/>
      <c r="GZ34" s="257"/>
      <c r="HA34" s="257"/>
      <c r="HB34" s="257"/>
      <c r="HC34" s="257"/>
      <c r="HD34" s="257"/>
      <c r="HE34" s="257"/>
      <c r="HF34" s="257"/>
      <c r="HG34" s="257"/>
    </row>
    <row r="35" spans="1:215" s="276" customFormat="1" ht="32.25" customHeight="1">
      <c r="A35" s="273" t="s">
        <v>837</v>
      </c>
      <c r="B35" s="274" t="s">
        <v>586</v>
      </c>
      <c r="C35" s="275">
        <f>SUM(C36:C37)</f>
        <v>431159.37</v>
      </c>
      <c r="D35" s="275">
        <f t="shared" ref="D35:T35" si="15">SUM(D36:D37)</f>
        <v>0</v>
      </c>
      <c r="E35" s="275">
        <f t="shared" si="15"/>
        <v>0</v>
      </c>
      <c r="F35" s="275">
        <f t="shared" si="15"/>
        <v>431159.37</v>
      </c>
      <c r="G35" s="275">
        <f t="shared" si="15"/>
        <v>424650.61</v>
      </c>
      <c r="H35" s="275">
        <f t="shared" si="15"/>
        <v>0</v>
      </c>
      <c r="I35" s="275">
        <f t="shared" si="15"/>
        <v>0</v>
      </c>
      <c r="J35" s="275">
        <f t="shared" si="15"/>
        <v>424650.61</v>
      </c>
      <c r="K35" s="275">
        <f t="shared" si="15"/>
        <v>0</v>
      </c>
      <c r="L35" s="275">
        <f t="shared" si="15"/>
        <v>0</v>
      </c>
      <c r="M35" s="275">
        <f t="shared" si="15"/>
        <v>431159.37</v>
      </c>
      <c r="N35" s="275">
        <f t="shared" si="15"/>
        <v>424650.61</v>
      </c>
      <c r="O35" s="275">
        <f t="shared" si="15"/>
        <v>0</v>
      </c>
      <c r="P35" s="275">
        <f t="shared" si="15"/>
        <v>0</v>
      </c>
      <c r="Q35" s="275">
        <f t="shared" si="15"/>
        <v>0</v>
      </c>
      <c r="R35" s="275">
        <f t="shared" si="15"/>
        <v>0</v>
      </c>
      <c r="S35" s="275">
        <f t="shared" si="15"/>
        <v>0</v>
      </c>
      <c r="T35" s="275">
        <f t="shared" si="15"/>
        <v>0</v>
      </c>
      <c r="W35" s="277"/>
      <c r="X35" s="277"/>
      <c r="GS35" s="278"/>
      <c r="GT35" s="278"/>
      <c r="GU35" s="278"/>
      <c r="GV35" s="278"/>
      <c r="GW35" s="278"/>
      <c r="GX35" s="278"/>
      <c r="GY35" s="278"/>
      <c r="GZ35" s="278"/>
      <c r="HA35" s="278"/>
      <c r="HB35" s="278"/>
      <c r="HC35" s="278"/>
      <c r="HD35" s="278"/>
      <c r="HE35" s="278"/>
      <c r="HF35" s="278"/>
      <c r="HG35" s="278"/>
    </row>
    <row r="36" spans="1:215" s="256" customFormat="1" ht="32.25" customHeight="1">
      <c r="A36" s="269" t="s">
        <v>838</v>
      </c>
      <c r="B36" s="270" t="s">
        <v>554</v>
      </c>
      <c r="C36" s="271">
        <f t="shared" ref="C36" si="16">SUM(K36+M36+O36+Q36+S36)</f>
        <v>370208.54</v>
      </c>
      <c r="D36" s="271"/>
      <c r="E36" s="271"/>
      <c r="F36" s="271">
        <v>370208.54</v>
      </c>
      <c r="G36" s="271">
        <f t="shared" ref="G36" si="17">SUM(L36+N36+P36+R36+T36)</f>
        <v>370105.45</v>
      </c>
      <c r="H36" s="271"/>
      <c r="I36" s="271"/>
      <c r="J36" s="271">
        <v>370105.45</v>
      </c>
      <c r="K36" s="271"/>
      <c r="L36" s="271"/>
      <c r="M36" s="271">
        <v>370208.54</v>
      </c>
      <c r="N36" s="271">
        <v>370105.45</v>
      </c>
      <c r="O36" s="271"/>
      <c r="P36" s="271"/>
      <c r="Q36" s="271"/>
      <c r="R36" s="271"/>
      <c r="S36" s="271"/>
      <c r="T36" s="271"/>
      <c r="W36" s="267"/>
      <c r="X36" s="267"/>
      <c r="GS36" s="291"/>
      <c r="GT36" s="291"/>
      <c r="GU36" s="291"/>
      <c r="GV36" s="291"/>
      <c r="GW36" s="291"/>
      <c r="GX36" s="291"/>
      <c r="GY36" s="291"/>
      <c r="GZ36" s="291"/>
      <c r="HA36" s="291"/>
      <c r="HB36" s="291"/>
      <c r="HC36" s="291"/>
      <c r="HD36" s="291"/>
      <c r="HE36" s="291"/>
      <c r="HF36" s="291"/>
      <c r="HG36" s="291"/>
    </row>
    <row r="37" spans="1:215" s="256" customFormat="1" ht="55.5" customHeight="1">
      <c r="A37" s="269" t="s">
        <v>839</v>
      </c>
      <c r="B37" s="270" t="s">
        <v>552</v>
      </c>
      <c r="C37" s="271">
        <f t="shared" ref="C37" si="18">SUM(K37+M37+O37+Q37+S37)</f>
        <v>60950.83</v>
      </c>
      <c r="D37" s="271"/>
      <c r="E37" s="271"/>
      <c r="F37" s="271">
        <v>60950.83</v>
      </c>
      <c r="G37" s="271">
        <f t="shared" ref="G37" si="19">SUM(L37+N37+P37+R37+T37)</f>
        <v>54545.16</v>
      </c>
      <c r="H37" s="271"/>
      <c r="I37" s="271"/>
      <c r="J37" s="271">
        <v>54545.16</v>
      </c>
      <c r="K37" s="271"/>
      <c r="L37" s="271"/>
      <c r="M37" s="271">
        <v>60950.83</v>
      </c>
      <c r="N37" s="24">
        <v>54545.16</v>
      </c>
      <c r="O37" s="271"/>
      <c r="P37" s="271"/>
      <c r="Q37" s="271"/>
      <c r="R37" s="271"/>
      <c r="S37" s="271"/>
      <c r="T37" s="271"/>
      <c r="W37" s="267"/>
      <c r="X37" s="267"/>
      <c r="GS37" s="257"/>
      <c r="GT37" s="257"/>
      <c r="GU37" s="257"/>
      <c r="GV37" s="257"/>
      <c r="GW37" s="257"/>
      <c r="GX37" s="257"/>
      <c r="GY37" s="257"/>
      <c r="GZ37" s="257"/>
      <c r="HA37" s="257"/>
      <c r="HB37" s="257"/>
      <c r="HC37" s="257"/>
      <c r="HD37" s="257"/>
      <c r="HE37" s="257"/>
      <c r="HF37" s="257"/>
      <c r="HG37" s="257"/>
    </row>
    <row r="38" spans="1:215" s="276" customFormat="1" ht="48" customHeight="1">
      <c r="A38" s="273" t="s">
        <v>840</v>
      </c>
      <c r="B38" s="274" t="s">
        <v>588</v>
      </c>
      <c r="C38" s="275">
        <f>SUM(C39)</f>
        <v>370000.06</v>
      </c>
      <c r="D38" s="275">
        <f t="shared" ref="D38:T38" si="20">SUM(D39)</f>
        <v>0</v>
      </c>
      <c r="E38" s="275">
        <f t="shared" si="20"/>
        <v>0</v>
      </c>
      <c r="F38" s="275">
        <f t="shared" si="20"/>
        <v>370000.06</v>
      </c>
      <c r="G38" s="275">
        <f t="shared" si="20"/>
        <v>369978.51</v>
      </c>
      <c r="H38" s="275">
        <f t="shared" si="20"/>
        <v>0</v>
      </c>
      <c r="I38" s="275">
        <f t="shared" si="20"/>
        <v>0</v>
      </c>
      <c r="J38" s="275">
        <f t="shared" si="20"/>
        <v>369978.51</v>
      </c>
      <c r="K38" s="275">
        <f t="shared" si="20"/>
        <v>58704.71</v>
      </c>
      <c r="L38" s="275">
        <f t="shared" si="20"/>
        <v>58683.16</v>
      </c>
      <c r="M38" s="275">
        <f t="shared" si="20"/>
        <v>37540.44</v>
      </c>
      <c r="N38" s="275">
        <f t="shared" si="20"/>
        <v>37540.44</v>
      </c>
      <c r="O38" s="275">
        <f t="shared" si="20"/>
        <v>80946.84</v>
      </c>
      <c r="P38" s="275">
        <f t="shared" si="20"/>
        <v>80946.84</v>
      </c>
      <c r="Q38" s="275">
        <f t="shared" si="20"/>
        <v>114603.12</v>
      </c>
      <c r="R38" s="275">
        <f t="shared" si="20"/>
        <v>114603.12</v>
      </c>
      <c r="S38" s="275">
        <f t="shared" si="20"/>
        <v>78204.95</v>
      </c>
      <c r="T38" s="275">
        <f t="shared" si="20"/>
        <v>78204.95</v>
      </c>
      <c r="W38" s="277"/>
      <c r="X38" s="277"/>
      <c r="GS38" s="278"/>
      <c r="GT38" s="278"/>
      <c r="GU38" s="278"/>
      <c r="GV38" s="278"/>
      <c r="GW38" s="278"/>
      <c r="GX38" s="278"/>
      <c r="GY38" s="278"/>
      <c r="GZ38" s="278"/>
      <c r="HA38" s="278"/>
      <c r="HB38" s="278"/>
      <c r="HC38" s="278"/>
      <c r="HD38" s="278"/>
      <c r="HE38" s="278"/>
      <c r="HF38" s="278"/>
      <c r="HG38" s="278"/>
    </row>
    <row r="39" spans="1:215" s="256" customFormat="1" ht="32.25" customHeight="1">
      <c r="A39" s="269" t="s">
        <v>534</v>
      </c>
      <c r="B39" s="270" t="s">
        <v>533</v>
      </c>
      <c r="C39" s="271">
        <f>SUM(K39+M39+O39+Q39+S39)</f>
        <v>370000.06</v>
      </c>
      <c r="D39" s="271"/>
      <c r="E39" s="271"/>
      <c r="F39" s="271">
        <v>370000.06</v>
      </c>
      <c r="G39" s="271">
        <f>SUM(L39+N39+P39+R39+T39)</f>
        <v>369978.51</v>
      </c>
      <c r="H39" s="271"/>
      <c r="I39" s="271"/>
      <c r="J39" s="271">
        <v>369978.51</v>
      </c>
      <c r="K39" s="271">
        <v>58704.71</v>
      </c>
      <c r="L39" s="271">
        <v>58683.16</v>
      </c>
      <c r="M39" s="271">
        <v>37540.44</v>
      </c>
      <c r="N39" s="271">
        <v>37540.44</v>
      </c>
      <c r="O39" s="271">
        <v>80946.84</v>
      </c>
      <c r="P39" s="271">
        <v>80946.84</v>
      </c>
      <c r="Q39" s="271">
        <v>114603.12</v>
      </c>
      <c r="R39" s="271">
        <v>114603.12</v>
      </c>
      <c r="S39" s="271">
        <v>78204.95</v>
      </c>
      <c r="T39" s="271">
        <v>78204.95</v>
      </c>
      <c r="W39" s="267"/>
      <c r="X39" s="267"/>
      <c r="GS39" s="257"/>
      <c r="GT39" s="257"/>
      <c r="GU39" s="257"/>
      <c r="GV39" s="257"/>
      <c r="GW39" s="257"/>
      <c r="GX39" s="257"/>
      <c r="GY39" s="257"/>
      <c r="GZ39" s="257"/>
      <c r="HA39" s="257"/>
      <c r="HB39" s="257"/>
      <c r="HC39" s="257"/>
      <c r="HD39" s="257"/>
      <c r="HE39" s="257"/>
      <c r="HF39" s="257"/>
      <c r="HG39" s="257"/>
    </row>
    <row r="40" spans="1:215" s="246" customFormat="1" ht="63" customHeight="1">
      <c r="A40" s="285" t="s">
        <v>810</v>
      </c>
      <c r="B40" s="286" t="s">
        <v>592</v>
      </c>
      <c r="C40" s="281">
        <f t="shared" ref="C40:R42" si="21">SUM(C41)</f>
        <v>14000</v>
      </c>
      <c r="D40" s="281">
        <f t="shared" si="21"/>
        <v>0</v>
      </c>
      <c r="E40" s="281">
        <f t="shared" si="21"/>
        <v>0</v>
      </c>
      <c r="F40" s="281">
        <f t="shared" si="21"/>
        <v>14000</v>
      </c>
      <c r="G40" s="281">
        <f t="shared" si="21"/>
        <v>0</v>
      </c>
      <c r="H40" s="281">
        <f t="shared" si="21"/>
        <v>0</v>
      </c>
      <c r="I40" s="281">
        <f t="shared" si="21"/>
        <v>0</v>
      </c>
      <c r="J40" s="281">
        <f t="shared" si="21"/>
        <v>0</v>
      </c>
      <c r="K40" s="281">
        <f t="shared" si="21"/>
        <v>5000</v>
      </c>
      <c r="L40" s="281">
        <f t="shared" si="21"/>
        <v>0</v>
      </c>
      <c r="M40" s="281">
        <f t="shared" si="21"/>
        <v>4000</v>
      </c>
      <c r="N40" s="281">
        <f t="shared" si="21"/>
        <v>0</v>
      </c>
      <c r="O40" s="281">
        <f t="shared" si="21"/>
        <v>3000</v>
      </c>
      <c r="P40" s="281">
        <f t="shared" si="21"/>
        <v>0</v>
      </c>
      <c r="Q40" s="281">
        <f t="shared" si="21"/>
        <v>1000</v>
      </c>
      <c r="R40" s="281">
        <f t="shared" si="21"/>
        <v>0</v>
      </c>
      <c r="S40" s="281">
        <f t="shared" ref="S40:T42" si="22">SUM(S41)</f>
        <v>1000</v>
      </c>
      <c r="T40" s="281">
        <f t="shared" si="22"/>
        <v>0</v>
      </c>
      <c r="W40" s="267"/>
      <c r="X40" s="267"/>
      <c r="GS40" s="142"/>
      <c r="GT40" s="142"/>
      <c r="GU40" s="142"/>
      <c r="GV40" s="142"/>
      <c r="GW40" s="142"/>
      <c r="GX40" s="142"/>
      <c r="GY40" s="142"/>
      <c r="GZ40" s="142"/>
      <c r="HA40" s="142"/>
      <c r="HB40" s="142"/>
      <c r="HC40" s="142"/>
      <c r="HD40" s="142"/>
      <c r="HE40" s="142"/>
      <c r="HF40" s="142"/>
      <c r="HG40" s="142"/>
    </row>
    <row r="41" spans="1:215" s="256" customFormat="1" ht="34.5" customHeight="1">
      <c r="A41" s="273" t="s">
        <v>685</v>
      </c>
      <c r="B41" s="274" t="s">
        <v>593</v>
      </c>
      <c r="C41" s="275">
        <f t="shared" si="21"/>
        <v>14000</v>
      </c>
      <c r="D41" s="275">
        <f t="shared" si="21"/>
        <v>0</v>
      </c>
      <c r="E41" s="275">
        <f t="shared" si="21"/>
        <v>0</v>
      </c>
      <c r="F41" s="275">
        <f t="shared" si="21"/>
        <v>14000</v>
      </c>
      <c r="G41" s="275">
        <f t="shared" si="21"/>
        <v>0</v>
      </c>
      <c r="H41" s="275">
        <f t="shared" si="21"/>
        <v>0</v>
      </c>
      <c r="I41" s="275">
        <f t="shared" si="21"/>
        <v>0</v>
      </c>
      <c r="J41" s="275">
        <f t="shared" si="21"/>
        <v>0</v>
      </c>
      <c r="K41" s="275">
        <f t="shared" si="21"/>
        <v>5000</v>
      </c>
      <c r="L41" s="275">
        <f t="shared" si="21"/>
        <v>0</v>
      </c>
      <c r="M41" s="275">
        <f t="shared" si="21"/>
        <v>4000</v>
      </c>
      <c r="N41" s="275">
        <f t="shared" si="21"/>
        <v>0</v>
      </c>
      <c r="O41" s="275">
        <f t="shared" si="21"/>
        <v>3000</v>
      </c>
      <c r="P41" s="275">
        <f t="shared" si="21"/>
        <v>0</v>
      </c>
      <c r="Q41" s="275">
        <f t="shared" si="21"/>
        <v>1000</v>
      </c>
      <c r="R41" s="275">
        <f t="shared" si="21"/>
        <v>0</v>
      </c>
      <c r="S41" s="275">
        <f t="shared" si="22"/>
        <v>1000</v>
      </c>
      <c r="T41" s="275">
        <f t="shared" si="22"/>
        <v>0</v>
      </c>
      <c r="W41" s="267"/>
      <c r="X41" s="267"/>
      <c r="GS41" s="257"/>
      <c r="GT41" s="257"/>
      <c r="GU41" s="257"/>
      <c r="GV41" s="257"/>
      <c r="GW41" s="257"/>
      <c r="GX41" s="257"/>
      <c r="GY41" s="257"/>
      <c r="GZ41" s="257"/>
      <c r="HA41" s="257"/>
      <c r="HB41" s="257"/>
      <c r="HC41" s="257"/>
      <c r="HD41" s="257"/>
      <c r="HE41" s="257"/>
      <c r="HF41" s="257"/>
      <c r="HG41" s="257"/>
    </row>
    <row r="42" spans="1:215" s="256" customFormat="1" ht="47.25" customHeight="1">
      <c r="A42" s="273" t="s">
        <v>841</v>
      </c>
      <c r="B42" s="274" t="s">
        <v>594</v>
      </c>
      <c r="C42" s="275">
        <f t="shared" si="21"/>
        <v>14000</v>
      </c>
      <c r="D42" s="275">
        <f t="shared" si="21"/>
        <v>0</v>
      </c>
      <c r="E42" s="275">
        <f t="shared" si="21"/>
        <v>0</v>
      </c>
      <c r="F42" s="275">
        <f t="shared" si="21"/>
        <v>14000</v>
      </c>
      <c r="G42" s="275">
        <f t="shared" si="21"/>
        <v>0</v>
      </c>
      <c r="H42" s="275">
        <f t="shared" si="21"/>
        <v>0</v>
      </c>
      <c r="I42" s="275">
        <f t="shared" si="21"/>
        <v>0</v>
      </c>
      <c r="J42" s="275">
        <f t="shared" si="21"/>
        <v>0</v>
      </c>
      <c r="K42" s="275">
        <f t="shared" si="21"/>
        <v>5000</v>
      </c>
      <c r="L42" s="275">
        <f t="shared" si="21"/>
        <v>0</v>
      </c>
      <c r="M42" s="275">
        <f t="shared" si="21"/>
        <v>4000</v>
      </c>
      <c r="N42" s="275">
        <f t="shared" si="21"/>
        <v>0</v>
      </c>
      <c r="O42" s="275">
        <f t="shared" si="21"/>
        <v>3000</v>
      </c>
      <c r="P42" s="275">
        <f t="shared" si="21"/>
        <v>0</v>
      </c>
      <c r="Q42" s="275">
        <f t="shared" si="21"/>
        <v>1000</v>
      </c>
      <c r="R42" s="275">
        <f t="shared" si="21"/>
        <v>0</v>
      </c>
      <c r="S42" s="275">
        <f t="shared" si="22"/>
        <v>1000</v>
      </c>
      <c r="T42" s="275">
        <f t="shared" si="22"/>
        <v>0</v>
      </c>
      <c r="W42" s="267"/>
      <c r="X42" s="267"/>
      <c r="GS42" s="257"/>
      <c r="GT42" s="257"/>
      <c r="GU42" s="257"/>
      <c r="GV42" s="257"/>
      <c r="GW42" s="257"/>
      <c r="GX42" s="257"/>
      <c r="GY42" s="257"/>
      <c r="GZ42" s="257"/>
      <c r="HA42" s="257"/>
      <c r="HB42" s="257"/>
      <c r="HC42" s="257"/>
      <c r="HD42" s="257"/>
      <c r="HE42" s="257"/>
      <c r="HF42" s="257"/>
      <c r="HG42" s="257"/>
    </row>
    <row r="43" spans="1:215" s="256" customFormat="1" ht="35.25" customHeight="1">
      <c r="A43" s="269" t="s">
        <v>842</v>
      </c>
      <c r="B43" s="270" t="s">
        <v>536</v>
      </c>
      <c r="C43" s="271">
        <f>SUM(K43+M43+O43+Q43+S43)</f>
        <v>14000</v>
      </c>
      <c r="D43" s="271"/>
      <c r="E43" s="271"/>
      <c r="F43" s="271">
        <v>14000</v>
      </c>
      <c r="G43" s="271">
        <f>SUM(L43+N43+P43+R43+T43)</f>
        <v>0</v>
      </c>
      <c r="H43" s="271"/>
      <c r="I43" s="271"/>
      <c r="J43" s="271"/>
      <c r="K43" s="271">
        <v>5000</v>
      </c>
      <c r="L43" s="271"/>
      <c r="M43" s="271">
        <v>4000</v>
      </c>
      <c r="N43" s="271"/>
      <c r="O43" s="271">
        <v>3000</v>
      </c>
      <c r="P43" s="271"/>
      <c r="Q43" s="271">
        <v>1000</v>
      </c>
      <c r="R43" s="271"/>
      <c r="S43" s="271">
        <v>1000</v>
      </c>
      <c r="T43" s="271"/>
      <c r="W43" s="267"/>
      <c r="X43" s="267"/>
      <c r="GS43" s="257"/>
      <c r="GT43" s="257"/>
      <c r="GU43" s="257"/>
      <c r="GV43" s="257"/>
      <c r="GW43" s="257"/>
      <c r="GX43" s="257"/>
      <c r="GY43" s="257"/>
      <c r="GZ43" s="257"/>
      <c r="HA43" s="257"/>
      <c r="HB43" s="257"/>
      <c r="HC43" s="257"/>
      <c r="HD43" s="257"/>
      <c r="HE43" s="257"/>
      <c r="HF43" s="257"/>
      <c r="HG43" s="257"/>
    </row>
    <row r="44" spans="1:215" s="246" customFormat="1" ht="35.25" customHeight="1">
      <c r="A44" s="279" t="s">
        <v>811</v>
      </c>
      <c r="B44" s="286" t="s">
        <v>622</v>
      </c>
      <c r="C44" s="281">
        <f>SUM(C45)</f>
        <v>984903.19000000006</v>
      </c>
      <c r="D44" s="281">
        <f t="shared" ref="D44:T44" si="23">SUM(D45)</f>
        <v>0</v>
      </c>
      <c r="E44" s="281">
        <f t="shared" si="23"/>
        <v>0</v>
      </c>
      <c r="F44" s="281">
        <f t="shared" si="23"/>
        <v>984903.19000000006</v>
      </c>
      <c r="G44" s="281">
        <f t="shared" si="23"/>
        <v>951757.18000000017</v>
      </c>
      <c r="H44" s="281">
        <f t="shared" si="23"/>
        <v>0</v>
      </c>
      <c r="I44" s="281">
        <f t="shared" si="23"/>
        <v>0</v>
      </c>
      <c r="J44" s="281">
        <f t="shared" si="23"/>
        <v>951757.18</v>
      </c>
      <c r="K44" s="281">
        <f t="shared" si="23"/>
        <v>67453.87</v>
      </c>
      <c r="L44" s="281">
        <f t="shared" si="23"/>
        <v>67295.66</v>
      </c>
      <c r="M44" s="281">
        <f t="shared" si="23"/>
        <v>257003.07</v>
      </c>
      <c r="N44" s="281">
        <f t="shared" si="23"/>
        <v>238594.27000000002</v>
      </c>
      <c r="O44" s="281">
        <f t="shared" si="23"/>
        <v>298403.05</v>
      </c>
      <c r="P44" s="281">
        <f t="shared" si="23"/>
        <v>297989.13</v>
      </c>
      <c r="Q44" s="281">
        <f t="shared" si="23"/>
        <v>142992.15</v>
      </c>
      <c r="R44" s="281">
        <f t="shared" si="23"/>
        <v>141578.75</v>
      </c>
      <c r="S44" s="281">
        <f t="shared" si="23"/>
        <v>219051.05</v>
      </c>
      <c r="T44" s="281">
        <f t="shared" si="23"/>
        <v>206299.37</v>
      </c>
      <c r="W44" s="267"/>
      <c r="X44" s="267"/>
      <c r="GS44" s="142"/>
      <c r="GT44" s="142"/>
      <c r="GU44" s="142"/>
      <c r="GV44" s="142"/>
      <c r="GW44" s="142"/>
      <c r="GX44" s="142"/>
      <c r="GY44" s="142"/>
      <c r="GZ44" s="142"/>
      <c r="HA44" s="142"/>
      <c r="HB44" s="142"/>
      <c r="HC44" s="142"/>
      <c r="HD44" s="142"/>
      <c r="HE44" s="142"/>
      <c r="HF44" s="142"/>
      <c r="HG44" s="142"/>
    </row>
    <row r="45" spans="1:215" s="257" customFormat="1" ht="51.75" customHeight="1">
      <c r="A45" s="273" t="s">
        <v>685</v>
      </c>
      <c r="B45" s="274" t="s">
        <v>623</v>
      </c>
      <c r="C45" s="275">
        <f>SUM(C46+C48+C52)</f>
        <v>984903.19000000006</v>
      </c>
      <c r="D45" s="275">
        <f t="shared" ref="D45:T45" si="24">SUM(D46+D48+D52)</f>
        <v>0</v>
      </c>
      <c r="E45" s="275">
        <f t="shared" si="24"/>
        <v>0</v>
      </c>
      <c r="F45" s="275">
        <f t="shared" si="24"/>
        <v>984903.19000000006</v>
      </c>
      <c r="G45" s="275">
        <f t="shared" si="24"/>
        <v>951757.18000000017</v>
      </c>
      <c r="H45" s="275">
        <f t="shared" si="24"/>
        <v>0</v>
      </c>
      <c r="I45" s="275">
        <f t="shared" si="24"/>
        <v>0</v>
      </c>
      <c r="J45" s="275">
        <f t="shared" si="24"/>
        <v>951757.18</v>
      </c>
      <c r="K45" s="275">
        <f t="shared" si="24"/>
        <v>67453.87</v>
      </c>
      <c r="L45" s="275">
        <f t="shared" si="24"/>
        <v>67295.66</v>
      </c>
      <c r="M45" s="275">
        <f t="shared" si="24"/>
        <v>257003.07</v>
      </c>
      <c r="N45" s="275">
        <f t="shared" si="24"/>
        <v>238594.27000000002</v>
      </c>
      <c r="O45" s="275">
        <f t="shared" si="24"/>
        <v>298403.05</v>
      </c>
      <c r="P45" s="275">
        <f t="shared" si="24"/>
        <v>297989.13</v>
      </c>
      <c r="Q45" s="275">
        <f t="shared" si="24"/>
        <v>142992.15</v>
      </c>
      <c r="R45" s="275">
        <f t="shared" si="24"/>
        <v>141578.75</v>
      </c>
      <c r="S45" s="275">
        <f t="shared" si="24"/>
        <v>219051.05</v>
      </c>
      <c r="T45" s="275">
        <f t="shared" si="24"/>
        <v>206299.37</v>
      </c>
      <c r="W45" s="267"/>
      <c r="X45" s="267"/>
    </row>
    <row r="46" spans="1:215" s="257" customFormat="1" ht="50.25" customHeight="1">
      <c r="A46" s="273" t="s">
        <v>843</v>
      </c>
      <c r="B46" s="274" t="s">
        <v>624</v>
      </c>
      <c r="C46" s="275">
        <f>SUM(C47)</f>
        <v>17460.2</v>
      </c>
      <c r="D46" s="275">
        <f t="shared" ref="D46:T46" si="25">SUM(D47)</f>
        <v>0</v>
      </c>
      <c r="E46" s="275">
        <f t="shared" si="25"/>
        <v>0</v>
      </c>
      <c r="F46" s="275">
        <f t="shared" si="25"/>
        <v>17460.2</v>
      </c>
      <c r="G46" s="275">
        <f t="shared" si="25"/>
        <v>17460.2</v>
      </c>
      <c r="H46" s="275">
        <f t="shared" si="25"/>
        <v>0</v>
      </c>
      <c r="I46" s="275">
        <f t="shared" si="25"/>
        <v>0</v>
      </c>
      <c r="J46" s="275">
        <f t="shared" si="25"/>
        <v>17460.2</v>
      </c>
      <c r="K46" s="275">
        <f t="shared" si="25"/>
        <v>3477.3</v>
      </c>
      <c r="L46" s="275">
        <f t="shared" si="25"/>
        <v>3477.3</v>
      </c>
      <c r="M46" s="275">
        <f t="shared" si="25"/>
        <v>4753.6499999999996</v>
      </c>
      <c r="N46" s="275">
        <f t="shared" si="25"/>
        <v>4753.6499999999996</v>
      </c>
      <c r="O46" s="275">
        <f t="shared" si="25"/>
        <v>3695.05</v>
      </c>
      <c r="P46" s="275">
        <f t="shared" si="25"/>
        <v>3695.05</v>
      </c>
      <c r="Q46" s="275">
        <f t="shared" si="25"/>
        <v>3447.15</v>
      </c>
      <c r="R46" s="275">
        <f t="shared" si="25"/>
        <v>3447.15</v>
      </c>
      <c r="S46" s="275">
        <f t="shared" si="25"/>
        <v>2087.0500000000002</v>
      </c>
      <c r="T46" s="275">
        <f t="shared" si="25"/>
        <v>2087.0500000000002</v>
      </c>
      <c r="W46" s="267"/>
      <c r="X46" s="267"/>
    </row>
    <row r="47" spans="1:215" s="257" customFormat="1" ht="47.25">
      <c r="A47" s="269" t="s">
        <v>844</v>
      </c>
      <c r="B47" s="270" t="s">
        <v>738</v>
      </c>
      <c r="C47" s="271">
        <f>SUM(K47+M47+O47+Q47+S47)</f>
        <v>17460.2</v>
      </c>
      <c r="D47" s="271"/>
      <c r="E47" s="271"/>
      <c r="F47" s="271">
        <v>17460.2</v>
      </c>
      <c r="G47" s="271">
        <f>SUM(L47+N47+P47+R47+T47)</f>
        <v>17460.2</v>
      </c>
      <c r="H47" s="271"/>
      <c r="I47" s="271"/>
      <c r="J47" s="271">
        <v>17460.2</v>
      </c>
      <c r="K47" s="9">
        <v>3477.3</v>
      </c>
      <c r="L47" s="9">
        <v>3477.3</v>
      </c>
      <c r="M47" s="271">
        <v>4753.6499999999996</v>
      </c>
      <c r="N47" s="271">
        <v>4753.6499999999996</v>
      </c>
      <c r="O47" s="271">
        <v>3695.05</v>
      </c>
      <c r="P47" s="271">
        <v>3695.05</v>
      </c>
      <c r="Q47" s="271">
        <v>3447.15</v>
      </c>
      <c r="R47" s="271">
        <v>3447.15</v>
      </c>
      <c r="S47" s="271">
        <v>2087.0500000000002</v>
      </c>
      <c r="T47" s="271">
        <v>2087.0500000000002</v>
      </c>
      <c r="W47" s="267"/>
      <c r="X47" s="267"/>
    </row>
    <row r="48" spans="1:215" s="278" customFormat="1" ht="31.5">
      <c r="A48" s="273" t="s">
        <v>845</v>
      </c>
      <c r="B48" s="274" t="s">
        <v>625</v>
      </c>
      <c r="C48" s="275">
        <f>SUM(C49:C51)</f>
        <v>433292.57</v>
      </c>
      <c r="D48" s="275">
        <f t="shared" ref="D48:T48" si="26">SUM(D49:D51)</f>
        <v>0</v>
      </c>
      <c r="E48" s="275">
        <f t="shared" si="26"/>
        <v>0</v>
      </c>
      <c r="F48" s="275">
        <f t="shared" si="26"/>
        <v>433292.57</v>
      </c>
      <c r="G48" s="275">
        <f t="shared" si="26"/>
        <v>400173.56000000006</v>
      </c>
      <c r="H48" s="275">
        <f t="shared" si="26"/>
        <v>0</v>
      </c>
      <c r="I48" s="275">
        <f t="shared" si="26"/>
        <v>0</v>
      </c>
      <c r="J48" s="275">
        <f t="shared" si="26"/>
        <v>400173.56</v>
      </c>
      <c r="K48" s="275">
        <f t="shared" si="26"/>
        <v>63976.57</v>
      </c>
      <c r="L48" s="275">
        <f t="shared" si="26"/>
        <v>63818.36</v>
      </c>
      <c r="M48" s="275">
        <f t="shared" si="26"/>
        <v>60000</v>
      </c>
      <c r="N48" s="275">
        <f t="shared" si="26"/>
        <v>41591.199999999997</v>
      </c>
      <c r="O48" s="275">
        <f t="shared" si="26"/>
        <v>143616</v>
      </c>
      <c r="P48" s="275">
        <f t="shared" si="26"/>
        <v>143202.08000000002</v>
      </c>
      <c r="Q48" s="275">
        <f t="shared" si="26"/>
        <v>65700</v>
      </c>
      <c r="R48" s="275">
        <f t="shared" si="26"/>
        <v>64313.599999999999</v>
      </c>
      <c r="S48" s="275">
        <f t="shared" si="26"/>
        <v>100000</v>
      </c>
      <c r="T48" s="275">
        <f t="shared" si="26"/>
        <v>87248.320000000007</v>
      </c>
      <c r="W48" s="277"/>
      <c r="X48" s="277"/>
    </row>
    <row r="49" spans="1:200" s="257" customFormat="1" ht="110.25">
      <c r="A49" s="269" t="s">
        <v>513</v>
      </c>
      <c r="B49" s="270" t="s">
        <v>818</v>
      </c>
      <c r="C49" s="271">
        <f>SUM(K49+M49+O49+Q49+S49)</f>
        <v>240337.57</v>
      </c>
      <c r="D49" s="271"/>
      <c r="E49" s="271"/>
      <c r="F49" s="271">
        <v>240337.57</v>
      </c>
      <c r="G49" s="271">
        <f>SUM(L49+N49+P49+R49+T49)</f>
        <v>207718.56000000003</v>
      </c>
      <c r="H49" s="271"/>
      <c r="I49" s="271"/>
      <c r="J49" s="271">
        <v>207718.56</v>
      </c>
      <c r="K49" s="24">
        <v>44337.57</v>
      </c>
      <c r="L49" s="24">
        <v>44179.360000000001</v>
      </c>
      <c r="M49" s="271">
        <v>56000</v>
      </c>
      <c r="N49" s="271">
        <v>37591.199999999997</v>
      </c>
      <c r="O49" s="271">
        <v>50000</v>
      </c>
      <c r="P49" s="271">
        <v>49586.080000000002</v>
      </c>
      <c r="Q49" s="271">
        <v>40000</v>
      </c>
      <c r="R49" s="271">
        <v>38613.599999999999</v>
      </c>
      <c r="S49" s="271">
        <v>50000</v>
      </c>
      <c r="T49" s="271">
        <v>37748.32</v>
      </c>
      <c r="W49" s="267"/>
      <c r="X49" s="267"/>
    </row>
    <row r="50" spans="1:200" s="257" customFormat="1">
      <c r="A50" s="269" t="s">
        <v>846</v>
      </c>
      <c r="B50" s="270" t="s">
        <v>819</v>
      </c>
      <c r="C50" s="271">
        <f>SUM(K50+M50+O50+Q50+S50)</f>
        <v>88699</v>
      </c>
      <c r="D50" s="271"/>
      <c r="E50" s="271"/>
      <c r="F50" s="271">
        <v>88699</v>
      </c>
      <c r="G50" s="271">
        <f>SUM(L50+N50+P50+R50+T50)</f>
        <v>88199</v>
      </c>
      <c r="H50" s="271"/>
      <c r="I50" s="271"/>
      <c r="J50" s="271">
        <v>88199</v>
      </c>
      <c r="K50" s="271">
        <v>19639</v>
      </c>
      <c r="L50" s="271">
        <v>19639</v>
      </c>
      <c r="M50" s="271">
        <v>4000</v>
      </c>
      <c r="N50" s="271">
        <v>4000</v>
      </c>
      <c r="O50" s="271">
        <v>45560</v>
      </c>
      <c r="P50" s="271">
        <v>45560</v>
      </c>
      <c r="Q50" s="271">
        <v>9500</v>
      </c>
      <c r="R50" s="271">
        <v>9500</v>
      </c>
      <c r="S50" s="271">
        <v>10000</v>
      </c>
      <c r="T50" s="271">
        <v>9500</v>
      </c>
      <c r="W50" s="267"/>
      <c r="X50" s="267"/>
    </row>
    <row r="51" spans="1:200" s="257" customFormat="1" ht="47.25">
      <c r="A51" s="269" t="s">
        <v>847</v>
      </c>
      <c r="B51" s="270" t="s">
        <v>820</v>
      </c>
      <c r="C51" s="271">
        <f>SUM(K51+M51+O51+Q51+S51)</f>
        <v>104256</v>
      </c>
      <c r="D51" s="271"/>
      <c r="E51" s="271"/>
      <c r="F51" s="271">
        <v>104256</v>
      </c>
      <c r="G51" s="271">
        <f>SUM(L51+N51+P51+R51+T51)</f>
        <v>104256</v>
      </c>
      <c r="H51" s="271"/>
      <c r="I51" s="271"/>
      <c r="J51" s="271">
        <v>104256</v>
      </c>
      <c r="K51" s="271"/>
      <c r="L51" s="271"/>
      <c r="M51" s="271"/>
      <c r="N51" s="271"/>
      <c r="O51" s="271">
        <v>48056</v>
      </c>
      <c r="P51" s="271">
        <v>48056</v>
      </c>
      <c r="Q51" s="271">
        <v>16200</v>
      </c>
      <c r="R51" s="271">
        <v>16200</v>
      </c>
      <c r="S51" s="271">
        <v>40000</v>
      </c>
      <c r="T51" s="271">
        <v>40000</v>
      </c>
      <c r="W51" s="267"/>
      <c r="X51" s="267"/>
    </row>
    <row r="52" spans="1:200" s="278" customFormat="1" ht="47.25">
      <c r="A52" s="273" t="s">
        <v>848</v>
      </c>
      <c r="B52" s="274" t="s">
        <v>626</v>
      </c>
      <c r="C52" s="275">
        <f>SUM(C53)</f>
        <v>534150.42000000004</v>
      </c>
      <c r="D52" s="275">
        <f t="shared" ref="D52:T52" si="27">SUM(D53)</f>
        <v>0</v>
      </c>
      <c r="E52" s="275">
        <f t="shared" si="27"/>
        <v>0</v>
      </c>
      <c r="F52" s="275">
        <f t="shared" si="27"/>
        <v>534150.42000000004</v>
      </c>
      <c r="G52" s="275">
        <f t="shared" si="27"/>
        <v>534123.42000000004</v>
      </c>
      <c r="H52" s="275">
        <f t="shared" si="27"/>
        <v>0</v>
      </c>
      <c r="I52" s="275">
        <f t="shared" si="27"/>
        <v>0</v>
      </c>
      <c r="J52" s="275">
        <f t="shared" si="27"/>
        <v>534123.42000000004</v>
      </c>
      <c r="K52" s="275">
        <f t="shared" si="27"/>
        <v>0</v>
      </c>
      <c r="L52" s="275">
        <f t="shared" si="27"/>
        <v>0</v>
      </c>
      <c r="M52" s="275">
        <f t="shared" si="27"/>
        <v>192249.42</v>
      </c>
      <c r="N52" s="275">
        <f t="shared" si="27"/>
        <v>192249.42</v>
      </c>
      <c r="O52" s="275">
        <f t="shared" si="27"/>
        <v>151092</v>
      </c>
      <c r="P52" s="275">
        <f t="shared" si="27"/>
        <v>151092</v>
      </c>
      <c r="Q52" s="275">
        <f t="shared" si="27"/>
        <v>73845</v>
      </c>
      <c r="R52" s="275">
        <f t="shared" si="27"/>
        <v>73818</v>
      </c>
      <c r="S52" s="275">
        <f t="shared" si="27"/>
        <v>116964</v>
      </c>
      <c r="T52" s="275">
        <f t="shared" si="27"/>
        <v>116964</v>
      </c>
      <c r="W52" s="277"/>
      <c r="X52" s="277"/>
    </row>
    <row r="53" spans="1:200" s="257" customFormat="1" ht="63">
      <c r="A53" s="269" t="s">
        <v>849</v>
      </c>
      <c r="B53" s="270" t="s">
        <v>821</v>
      </c>
      <c r="C53" s="271">
        <f t="shared" ref="C53" si="28">SUM(K53+M53+O53+Q53+S53)</f>
        <v>534150.42000000004</v>
      </c>
      <c r="D53" s="271"/>
      <c r="E53" s="271"/>
      <c r="F53" s="271">
        <v>534150.42000000004</v>
      </c>
      <c r="G53" s="271">
        <f t="shared" ref="G53" si="29">SUM(L53+N53+P53+R53+T53)</f>
        <v>534123.42000000004</v>
      </c>
      <c r="H53" s="271"/>
      <c r="I53" s="271"/>
      <c r="J53" s="271">
        <v>534123.42000000004</v>
      </c>
      <c r="K53" s="271"/>
      <c r="L53" s="271"/>
      <c r="M53" s="271">
        <v>192249.42</v>
      </c>
      <c r="N53" s="271">
        <v>192249.42</v>
      </c>
      <c r="O53" s="271">
        <v>151092</v>
      </c>
      <c r="P53" s="271">
        <v>151092</v>
      </c>
      <c r="Q53" s="271">
        <v>73845</v>
      </c>
      <c r="R53" s="271">
        <v>73818</v>
      </c>
      <c r="S53" s="28">
        <v>116964</v>
      </c>
      <c r="T53" s="28">
        <v>116964</v>
      </c>
      <c r="W53" s="267"/>
      <c r="X53" s="267"/>
    </row>
    <row r="54" spans="1:200" s="257" customFormat="1" ht="21" customHeight="1">
      <c r="A54" s="449" t="s">
        <v>655</v>
      </c>
      <c r="B54" s="449"/>
      <c r="C54" s="275">
        <f>SUM(C7+C17+C40+C44)</f>
        <v>33584547.359999999</v>
      </c>
      <c r="D54" s="275">
        <f t="shared" ref="D54:T54" si="30">SUM(D7+D17+D40+D44)</f>
        <v>557070</v>
      </c>
      <c r="E54" s="275">
        <f t="shared" si="30"/>
        <v>5301924.8499999996</v>
      </c>
      <c r="F54" s="275">
        <f t="shared" si="30"/>
        <v>27725552.510000002</v>
      </c>
      <c r="G54" s="275">
        <f t="shared" si="30"/>
        <v>31925553.509999998</v>
      </c>
      <c r="H54" s="275">
        <f t="shared" si="30"/>
        <v>557070</v>
      </c>
      <c r="I54" s="275">
        <f t="shared" si="30"/>
        <v>5301924.8499999996</v>
      </c>
      <c r="J54" s="275">
        <f t="shared" si="30"/>
        <v>26066558.659999996</v>
      </c>
      <c r="K54" s="275">
        <f t="shared" si="30"/>
        <v>6972257.4500000002</v>
      </c>
      <c r="L54" s="275">
        <f t="shared" si="30"/>
        <v>6962591.8900000006</v>
      </c>
      <c r="M54" s="275">
        <f t="shared" si="30"/>
        <v>5886221.5500000007</v>
      </c>
      <c r="N54" s="275">
        <f t="shared" si="30"/>
        <v>5420747.5999999996</v>
      </c>
      <c r="O54" s="275">
        <f t="shared" si="30"/>
        <v>11807381.99</v>
      </c>
      <c r="P54" s="275">
        <f t="shared" si="30"/>
        <v>11454316.42</v>
      </c>
      <c r="Q54" s="275">
        <f t="shared" si="30"/>
        <v>5712113.4800000004</v>
      </c>
      <c r="R54" s="275">
        <f t="shared" si="30"/>
        <v>5598319.4900000002</v>
      </c>
      <c r="S54" s="275">
        <f t="shared" si="30"/>
        <v>3206572.8899999997</v>
      </c>
      <c r="T54" s="275">
        <f t="shared" si="30"/>
        <v>2489578.1100000003</v>
      </c>
      <c r="W54" s="267"/>
      <c r="X54" s="267"/>
    </row>
    <row r="55" spans="1:200" s="257" customFormat="1" ht="21" customHeight="1">
      <c r="A55" s="287" t="s">
        <v>656</v>
      </c>
      <c r="B55" s="288"/>
      <c r="C55" s="289">
        <f t="shared" ref="C55:T55" si="31">SUM(C54/C71)*100</f>
        <v>65.708338430681309</v>
      </c>
      <c r="D55" s="289">
        <f t="shared" si="31"/>
        <v>40.1630834450837</v>
      </c>
      <c r="E55" s="289">
        <f t="shared" si="31"/>
        <v>100</v>
      </c>
      <c r="F55" s="289">
        <f t="shared" si="31"/>
        <v>62.413168166431589</v>
      </c>
      <c r="G55" s="289">
        <f t="shared" si="31"/>
        <v>65.796269398192806</v>
      </c>
      <c r="H55" s="289">
        <f t="shared" si="31"/>
        <v>40.1630834450837</v>
      </c>
      <c r="I55" s="289">
        <f t="shared" si="31"/>
        <v>100</v>
      </c>
      <c r="J55" s="289">
        <f t="shared" si="31"/>
        <v>62.311167434839007</v>
      </c>
      <c r="K55" s="289">
        <f t="shared" si="31"/>
        <v>67.545981439964223</v>
      </c>
      <c r="L55" s="289">
        <f t="shared" si="31"/>
        <v>67.685983187039227</v>
      </c>
      <c r="M55" s="289">
        <f t="shared" si="31"/>
        <v>64.826938693347117</v>
      </c>
      <c r="N55" s="289">
        <f t="shared" si="31"/>
        <v>63.159134074635027</v>
      </c>
      <c r="O55" s="289">
        <f t="shared" si="31"/>
        <v>74.468898824637193</v>
      </c>
      <c r="P55" s="289">
        <f t="shared" si="31"/>
        <v>74.760283471989709</v>
      </c>
      <c r="Q55" s="289">
        <f t="shared" si="31"/>
        <v>58.177605974237444</v>
      </c>
      <c r="R55" s="289">
        <f t="shared" si="31"/>
        <v>58.436915091723108</v>
      </c>
      <c r="S55" s="289">
        <f t="shared" si="31"/>
        <v>53.128128419072119</v>
      </c>
      <c r="T55" s="289">
        <f t="shared" si="31"/>
        <v>52.400710425678795</v>
      </c>
      <c r="W55" s="267"/>
      <c r="X55" s="267"/>
    </row>
    <row r="56" spans="1:200" s="257" customFormat="1" ht="63">
      <c r="A56" s="419" t="s">
        <v>951</v>
      </c>
      <c r="B56" s="420" t="s">
        <v>952</v>
      </c>
      <c r="C56" s="421">
        <f>SUM(C57)</f>
        <v>1145132</v>
      </c>
      <c r="D56" s="421">
        <f t="shared" ref="D56:T57" si="32">SUM(D57)</f>
        <v>0</v>
      </c>
      <c r="E56" s="421">
        <f t="shared" si="32"/>
        <v>0</v>
      </c>
      <c r="F56" s="421">
        <f t="shared" si="32"/>
        <v>1145132</v>
      </c>
      <c r="G56" s="421">
        <f t="shared" si="32"/>
        <v>1145132</v>
      </c>
      <c r="H56" s="421">
        <f t="shared" si="32"/>
        <v>0</v>
      </c>
      <c r="I56" s="421">
        <f t="shared" si="32"/>
        <v>0</v>
      </c>
      <c r="J56" s="421">
        <f t="shared" si="32"/>
        <v>1145132</v>
      </c>
      <c r="K56" s="421">
        <f t="shared" si="32"/>
        <v>263174</v>
      </c>
      <c r="L56" s="421">
        <f t="shared" si="32"/>
        <v>263174</v>
      </c>
      <c r="M56" s="421">
        <f t="shared" si="32"/>
        <v>286454</v>
      </c>
      <c r="N56" s="421">
        <f t="shared" si="32"/>
        <v>286454</v>
      </c>
      <c r="O56" s="421">
        <f t="shared" si="32"/>
        <v>276056</v>
      </c>
      <c r="P56" s="421">
        <f t="shared" si="32"/>
        <v>276056</v>
      </c>
      <c r="Q56" s="421">
        <f t="shared" si="32"/>
        <v>214020</v>
      </c>
      <c r="R56" s="421">
        <f t="shared" si="32"/>
        <v>214020</v>
      </c>
      <c r="S56" s="421">
        <f t="shared" si="32"/>
        <v>105428</v>
      </c>
      <c r="T56" s="421">
        <f t="shared" si="32"/>
        <v>105428</v>
      </c>
      <c r="W56" s="267"/>
      <c r="X56" s="267"/>
    </row>
    <row r="57" spans="1:200" s="257" customFormat="1" ht="31.5">
      <c r="A57" s="364" t="s">
        <v>953</v>
      </c>
      <c r="B57" s="274" t="s">
        <v>954</v>
      </c>
      <c r="C57" s="289">
        <f>SUM(C58)</f>
        <v>1145132</v>
      </c>
      <c r="D57" s="289">
        <f t="shared" si="32"/>
        <v>0</v>
      </c>
      <c r="E57" s="289">
        <f t="shared" si="32"/>
        <v>0</v>
      </c>
      <c r="F57" s="289">
        <f t="shared" si="32"/>
        <v>1145132</v>
      </c>
      <c r="G57" s="289">
        <f t="shared" si="32"/>
        <v>1145132</v>
      </c>
      <c r="H57" s="289">
        <f t="shared" si="32"/>
        <v>0</v>
      </c>
      <c r="I57" s="289">
        <f t="shared" si="32"/>
        <v>0</v>
      </c>
      <c r="J57" s="289">
        <f t="shared" si="32"/>
        <v>1145132</v>
      </c>
      <c r="K57" s="289">
        <f t="shared" si="32"/>
        <v>263174</v>
      </c>
      <c r="L57" s="289">
        <f t="shared" si="32"/>
        <v>263174</v>
      </c>
      <c r="M57" s="289">
        <f t="shared" si="32"/>
        <v>286454</v>
      </c>
      <c r="N57" s="289">
        <f t="shared" si="32"/>
        <v>286454</v>
      </c>
      <c r="O57" s="289">
        <f t="shared" si="32"/>
        <v>276056</v>
      </c>
      <c r="P57" s="289">
        <f t="shared" si="32"/>
        <v>276056</v>
      </c>
      <c r="Q57" s="289">
        <f t="shared" si="32"/>
        <v>214020</v>
      </c>
      <c r="R57" s="289">
        <f t="shared" si="32"/>
        <v>214020</v>
      </c>
      <c r="S57" s="289">
        <f t="shared" si="32"/>
        <v>105428</v>
      </c>
      <c r="T57" s="289">
        <f t="shared" si="32"/>
        <v>105428</v>
      </c>
      <c r="W57" s="267"/>
      <c r="X57" s="267"/>
    </row>
    <row r="58" spans="1:200" s="291" customFormat="1" ht="31.5">
      <c r="A58" s="350" t="s">
        <v>955</v>
      </c>
      <c r="B58" s="290" t="s">
        <v>859</v>
      </c>
      <c r="C58" s="271">
        <f t="shared" ref="C58" si="33">SUM(K58+M58+O58+Q58+S58)</f>
        <v>1145132</v>
      </c>
      <c r="D58" s="418"/>
      <c r="E58" s="418"/>
      <c r="F58" s="418">
        <v>1145132</v>
      </c>
      <c r="G58" s="271">
        <f t="shared" ref="G58" si="34">SUM(L58+N58+P58+R58+T58)</f>
        <v>1145132</v>
      </c>
      <c r="H58" s="418"/>
      <c r="I58" s="418"/>
      <c r="J58" s="418">
        <v>1145132</v>
      </c>
      <c r="K58" s="9">
        <v>263174</v>
      </c>
      <c r="L58" s="9">
        <v>263174</v>
      </c>
      <c r="M58" s="418">
        <v>286454</v>
      </c>
      <c r="N58" s="418">
        <v>286454</v>
      </c>
      <c r="O58" s="418">
        <v>276056</v>
      </c>
      <c r="P58" s="418">
        <v>276056</v>
      </c>
      <c r="Q58" s="418">
        <v>214020</v>
      </c>
      <c r="R58" s="418">
        <v>214020</v>
      </c>
      <c r="S58" s="9">
        <v>105428</v>
      </c>
      <c r="T58" s="9">
        <v>105428</v>
      </c>
      <c r="W58" s="267"/>
      <c r="X58" s="267"/>
    </row>
    <row r="59" spans="1:200" ht="63">
      <c r="A59" s="279" t="s">
        <v>812</v>
      </c>
      <c r="B59" s="286" t="s">
        <v>657</v>
      </c>
      <c r="C59" s="281">
        <f t="shared" ref="C59:T59" si="35">SUM(C60)</f>
        <v>15551916.239999998</v>
      </c>
      <c r="D59" s="281">
        <f t="shared" si="35"/>
        <v>0</v>
      </c>
      <c r="E59" s="281">
        <f t="shared" si="35"/>
        <v>0</v>
      </c>
      <c r="F59" s="281">
        <f t="shared" si="35"/>
        <v>15551916.239999998</v>
      </c>
      <c r="G59" s="281">
        <f t="shared" si="35"/>
        <v>14621193.770000001</v>
      </c>
      <c r="H59" s="281">
        <f t="shared" si="35"/>
        <v>0</v>
      </c>
      <c r="I59" s="281">
        <f t="shared" si="35"/>
        <v>0</v>
      </c>
      <c r="J59" s="281">
        <f t="shared" si="35"/>
        <v>14621193.770000001</v>
      </c>
      <c r="K59" s="281">
        <f t="shared" si="35"/>
        <v>2920817.27</v>
      </c>
      <c r="L59" s="281">
        <f t="shared" si="35"/>
        <v>2894852.3</v>
      </c>
      <c r="M59" s="281">
        <f t="shared" si="35"/>
        <v>2741234.98</v>
      </c>
      <c r="N59" s="281">
        <f t="shared" si="35"/>
        <v>2709490.35</v>
      </c>
      <c r="O59" s="281">
        <f>SUM(O60)</f>
        <v>3606026</v>
      </c>
      <c r="P59" s="281">
        <f t="shared" si="35"/>
        <v>3425030.02</v>
      </c>
      <c r="Q59" s="281">
        <f t="shared" si="35"/>
        <v>3726282.39</v>
      </c>
      <c r="R59" s="281">
        <f t="shared" si="35"/>
        <v>3601778.36</v>
      </c>
      <c r="S59" s="281">
        <f t="shared" si="35"/>
        <v>2557555.6</v>
      </c>
      <c r="T59" s="281">
        <f t="shared" si="35"/>
        <v>1990042.74</v>
      </c>
      <c r="U59" s="142"/>
      <c r="V59" s="142"/>
      <c r="W59" s="267"/>
      <c r="X59" s="267"/>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c r="EN59" s="142"/>
      <c r="EO59" s="142"/>
      <c r="EP59" s="142"/>
      <c r="EQ59" s="142"/>
      <c r="ER59" s="142"/>
      <c r="ES59" s="142"/>
      <c r="ET59" s="142"/>
      <c r="EU59" s="142"/>
      <c r="EV59" s="142"/>
      <c r="EW59" s="142"/>
      <c r="EX59" s="142"/>
      <c r="EY59" s="142"/>
      <c r="EZ59" s="142"/>
      <c r="FA59" s="142"/>
      <c r="FB59" s="142"/>
      <c r="FC59" s="142"/>
      <c r="FD59" s="142"/>
      <c r="FE59" s="142"/>
      <c r="FF59" s="142"/>
      <c r="FG59" s="142"/>
      <c r="FH59" s="142"/>
      <c r="FI59" s="142"/>
      <c r="FJ59" s="142"/>
      <c r="FK59" s="142"/>
      <c r="FL59" s="142"/>
      <c r="FM59" s="142"/>
      <c r="FN59" s="142"/>
      <c r="FO59" s="142"/>
      <c r="FP59" s="142"/>
      <c r="FQ59" s="142"/>
      <c r="FR59" s="142"/>
      <c r="FS59" s="142"/>
      <c r="FT59" s="142"/>
      <c r="FU59" s="142"/>
      <c r="FV59" s="142"/>
      <c r="FW59" s="142"/>
      <c r="FX59" s="142"/>
      <c r="FY59" s="142"/>
      <c r="FZ59" s="142"/>
      <c r="GA59" s="142"/>
      <c r="GB59" s="142"/>
      <c r="GC59" s="142"/>
      <c r="GD59" s="142"/>
      <c r="GE59" s="142"/>
      <c r="GF59" s="142"/>
      <c r="GG59" s="142"/>
      <c r="GH59" s="142"/>
      <c r="GI59" s="142"/>
      <c r="GJ59" s="142"/>
      <c r="GK59" s="142"/>
      <c r="GL59" s="142"/>
      <c r="GM59" s="142"/>
      <c r="GN59" s="142"/>
      <c r="GO59" s="142"/>
      <c r="GP59" s="142"/>
      <c r="GQ59" s="142"/>
      <c r="GR59" s="142"/>
    </row>
    <row r="60" spans="1:200" s="257" customFormat="1">
      <c r="A60" s="273" t="s">
        <v>813</v>
      </c>
      <c r="B60" s="274" t="s">
        <v>658</v>
      </c>
      <c r="C60" s="275">
        <f>SUM(C61:C66)</f>
        <v>15551916.239999998</v>
      </c>
      <c r="D60" s="275">
        <f t="shared" ref="D60:T60" si="36">SUM(D61:D66)</f>
        <v>0</v>
      </c>
      <c r="E60" s="275">
        <f t="shared" si="36"/>
        <v>0</v>
      </c>
      <c r="F60" s="275">
        <f t="shared" si="36"/>
        <v>15551916.239999998</v>
      </c>
      <c r="G60" s="275">
        <f t="shared" si="36"/>
        <v>14621193.770000001</v>
      </c>
      <c r="H60" s="275">
        <f t="shared" si="36"/>
        <v>0</v>
      </c>
      <c r="I60" s="275">
        <f t="shared" si="36"/>
        <v>0</v>
      </c>
      <c r="J60" s="275">
        <f t="shared" si="36"/>
        <v>14621193.770000001</v>
      </c>
      <c r="K60" s="275">
        <f t="shared" si="36"/>
        <v>2920817.27</v>
      </c>
      <c r="L60" s="275">
        <f t="shared" si="36"/>
        <v>2894852.3</v>
      </c>
      <c r="M60" s="275">
        <f t="shared" si="36"/>
        <v>2741234.98</v>
      </c>
      <c r="N60" s="275">
        <f t="shared" si="36"/>
        <v>2709490.35</v>
      </c>
      <c r="O60" s="275">
        <f t="shared" si="36"/>
        <v>3606026</v>
      </c>
      <c r="P60" s="275">
        <f t="shared" si="36"/>
        <v>3425030.02</v>
      </c>
      <c r="Q60" s="275">
        <f t="shared" si="36"/>
        <v>3726282.39</v>
      </c>
      <c r="R60" s="275">
        <f t="shared" si="36"/>
        <v>3601778.36</v>
      </c>
      <c r="S60" s="275">
        <f t="shared" si="36"/>
        <v>2557555.6</v>
      </c>
      <c r="T60" s="275">
        <f t="shared" si="36"/>
        <v>1990042.74</v>
      </c>
      <c r="W60" s="267"/>
      <c r="X60" s="267"/>
    </row>
    <row r="61" spans="1:200" s="291" customFormat="1" ht="65.25" customHeight="1">
      <c r="A61" s="269" t="s">
        <v>850</v>
      </c>
      <c r="B61" s="290" t="s">
        <v>8</v>
      </c>
      <c r="C61" s="271">
        <f t="shared" ref="C61:C66" si="37">SUM(K61+M61+O61+Q61+S61)</f>
        <v>4662389.92</v>
      </c>
      <c r="D61" s="271"/>
      <c r="E61" s="271"/>
      <c r="F61" s="271">
        <v>4662389.92</v>
      </c>
      <c r="G61" s="271">
        <f t="shared" ref="G61:G66" si="38">SUM(L61+N61+P61+R61+T61)</f>
        <v>4322466.04</v>
      </c>
      <c r="H61" s="271"/>
      <c r="I61" s="271"/>
      <c r="J61" s="271">
        <v>4322466.04</v>
      </c>
      <c r="K61" s="271">
        <v>1019528</v>
      </c>
      <c r="L61" s="271">
        <v>1018699.75</v>
      </c>
      <c r="M61" s="271">
        <v>1036394.72</v>
      </c>
      <c r="N61" s="271">
        <v>1036394.72</v>
      </c>
      <c r="O61" s="271">
        <v>953881</v>
      </c>
      <c r="P61" s="271">
        <v>951024.59</v>
      </c>
      <c r="Q61" s="271">
        <v>1031867.2</v>
      </c>
      <c r="R61" s="271">
        <v>1031848.54</v>
      </c>
      <c r="S61" s="271">
        <v>620719</v>
      </c>
      <c r="T61" s="271">
        <v>284498.44</v>
      </c>
      <c r="W61" s="267"/>
      <c r="X61" s="267"/>
    </row>
    <row r="62" spans="1:200" s="291" customFormat="1" ht="47.25">
      <c r="A62" s="292" t="s">
        <v>851</v>
      </c>
      <c r="B62" s="293" t="s">
        <v>34</v>
      </c>
      <c r="C62" s="271">
        <f t="shared" si="37"/>
        <v>10011233.609999999</v>
      </c>
      <c r="D62" s="271"/>
      <c r="E62" s="271"/>
      <c r="F62" s="271">
        <v>10011233.609999999</v>
      </c>
      <c r="G62" s="271">
        <f t="shared" si="38"/>
        <v>9655403.9900000002</v>
      </c>
      <c r="H62" s="271"/>
      <c r="I62" s="271"/>
      <c r="J62" s="271">
        <v>9655403.9900000002</v>
      </c>
      <c r="K62" s="271">
        <v>1857967.15</v>
      </c>
      <c r="L62" s="271">
        <v>1852857.39</v>
      </c>
      <c r="M62" s="271">
        <v>1454394.86</v>
      </c>
      <c r="N62" s="271">
        <v>1442099.59</v>
      </c>
      <c r="O62" s="271">
        <v>2417645</v>
      </c>
      <c r="P62" s="271">
        <v>2372409.4500000002</v>
      </c>
      <c r="Q62" s="271">
        <v>2509812</v>
      </c>
      <c r="R62" s="271">
        <v>2410751.5699999998</v>
      </c>
      <c r="S62" s="271">
        <v>1771414.6</v>
      </c>
      <c r="T62" s="271">
        <v>1577285.99</v>
      </c>
      <c r="W62" s="267"/>
      <c r="X62" s="267"/>
    </row>
    <row r="63" spans="1:200" s="291" customFormat="1" ht="38.25" customHeight="1">
      <c r="A63" s="300" t="s">
        <v>852</v>
      </c>
      <c r="B63" s="293" t="s">
        <v>458</v>
      </c>
      <c r="C63" s="271">
        <f t="shared" si="37"/>
        <v>50500</v>
      </c>
      <c r="D63" s="271"/>
      <c r="E63" s="271"/>
      <c r="F63" s="271">
        <v>50500</v>
      </c>
      <c r="G63" s="271">
        <f t="shared" si="38"/>
        <v>0</v>
      </c>
      <c r="H63" s="271"/>
      <c r="I63" s="271"/>
      <c r="J63" s="271"/>
      <c r="K63" s="271">
        <v>20000</v>
      </c>
      <c r="L63" s="271"/>
      <c r="M63" s="271">
        <v>500</v>
      </c>
      <c r="N63" s="271"/>
      <c r="O63" s="271">
        <v>10000</v>
      </c>
      <c r="P63" s="271"/>
      <c r="Q63" s="271">
        <v>10000</v>
      </c>
      <c r="R63" s="271"/>
      <c r="S63" s="271">
        <v>10000</v>
      </c>
      <c r="T63" s="271"/>
      <c r="W63" s="267"/>
      <c r="X63" s="267"/>
    </row>
    <row r="64" spans="1:200" s="291" customFormat="1" ht="63">
      <c r="A64" s="294" t="s">
        <v>659</v>
      </c>
      <c r="B64" s="295" t="s">
        <v>815</v>
      </c>
      <c r="C64" s="271">
        <f t="shared" si="37"/>
        <v>60000</v>
      </c>
      <c r="D64" s="271"/>
      <c r="E64" s="271"/>
      <c r="F64" s="271">
        <v>60000</v>
      </c>
      <c r="G64" s="271">
        <f t="shared" si="38"/>
        <v>60000</v>
      </c>
      <c r="H64" s="271"/>
      <c r="I64" s="271"/>
      <c r="J64" s="271">
        <v>60000</v>
      </c>
      <c r="K64" s="271"/>
      <c r="L64" s="271"/>
      <c r="M64" s="271"/>
      <c r="N64" s="271"/>
      <c r="O64" s="271"/>
      <c r="P64" s="271"/>
      <c r="Q64" s="271"/>
      <c r="R64" s="271"/>
      <c r="S64" s="271">
        <v>60000</v>
      </c>
      <c r="T64" s="271">
        <v>60000</v>
      </c>
      <c r="W64" s="267"/>
      <c r="X64" s="267"/>
    </row>
    <row r="65" spans="1:200" s="291" customFormat="1" ht="31.5">
      <c r="A65" s="294" t="s">
        <v>515</v>
      </c>
      <c r="B65" s="284" t="s">
        <v>816</v>
      </c>
      <c r="C65" s="271">
        <f t="shared" si="37"/>
        <v>715255.11</v>
      </c>
      <c r="D65" s="271"/>
      <c r="E65" s="271"/>
      <c r="F65" s="271">
        <v>715255.11</v>
      </c>
      <c r="G65" s="271">
        <f t="shared" si="38"/>
        <v>533946.74</v>
      </c>
      <c r="H65" s="271"/>
      <c r="I65" s="271"/>
      <c r="J65" s="271">
        <v>533946.74</v>
      </c>
      <c r="K65" s="271">
        <v>12120.12</v>
      </c>
      <c r="L65" s="271">
        <v>12093.16</v>
      </c>
      <c r="M65" s="271">
        <v>249945.4</v>
      </c>
      <c r="N65" s="271">
        <v>230996.04</v>
      </c>
      <c r="O65" s="271">
        <v>194500</v>
      </c>
      <c r="P65" s="271">
        <v>71650.98</v>
      </c>
      <c r="Q65" s="271">
        <v>173689.59</v>
      </c>
      <c r="R65" s="271">
        <v>158348.25</v>
      </c>
      <c r="S65" s="271">
        <v>85000</v>
      </c>
      <c r="T65" s="271">
        <v>60858.31</v>
      </c>
      <c r="W65" s="267"/>
      <c r="X65" s="267"/>
    </row>
    <row r="66" spans="1:200" s="291" customFormat="1" ht="94.5">
      <c r="A66" s="294" t="s">
        <v>520</v>
      </c>
      <c r="B66" s="284" t="s">
        <v>817</v>
      </c>
      <c r="C66" s="271">
        <f t="shared" si="37"/>
        <v>52537.599999999999</v>
      </c>
      <c r="D66" s="271"/>
      <c r="E66" s="271"/>
      <c r="F66" s="271">
        <v>52537.599999999999</v>
      </c>
      <c r="G66" s="271">
        <f t="shared" si="38"/>
        <v>49377</v>
      </c>
      <c r="H66" s="271"/>
      <c r="I66" s="271"/>
      <c r="J66" s="271">
        <v>49377</v>
      </c>
      <c r="K66" s="271">
        <v>11202</v>
      </c>
      <c r="L66" s="271">
        <v>11202</v>
      </c>
      <c r="M66" s="271"/>
      <c r="N66" s="271"/>
      <c r="O66" s="271">
        <v>30000</v>
      </c>
      <c r="P66" s="271">
        <v>29945</v>
      </c>
      <c r="Q66" s="271">
        <v>913.6</v>
      </c>
      <c r="R66" s="271">
        <v>830</v>
      </c>
      <c r="S66" s="271">
        <v>10422</v>
      </c>
      <c r="T66" s="271">
        <v>7400</v>
      </c>
      <c r="W66" s="267"/>
      <c r="X66" s="267"/>
    </row>
    <row r="67" spans="1:200" ht="63.75" customHeight="1">
      <c r="A67" s="285" t="s">
        <v>814</v>
      </c>
      <c r="B67" s="286" t="s">
        <v>761</v>
      </c>
      <c r="C67" s="281">
        <f t="shared" ref="C67:R68" si="39">SUM(C68)</f>
        <v>829950</v>
      </c>
      <c r="D67" s="281">
        <f t="shared" si="39"/>
        <v>829950</v>
      </c>
      <c r="E67" s="281">
        <f t="shared" si="39"/>
        <v>0</v>
      </c>
      <c r="F67" s="281">
        <f t="shared" si="39"/>
        <v>0</v>
      </c>
      <c r="G67" s="281">
        <f t="shared" si="39"/>
        <v>829950</v>
      </c>
      <c r="H67" s="281">
        <f t="shared" si="39"/>
        <v>829950</v>
      </c>
      <c r="I67" s="281">
        <f t="shared" si="39"/>
        <v>0</v>
      </c>
      <c r="J67" s="281">
        <f t="shared" si="39"/>
        <v>0</v>
      </c>
      <c r="K67" s="281">
        <f t="shared" si="39"/>
        <v>165990</v>
      </c>
      <c r="L67" s="281">
        <f t="shared" si="39"/>
        <v>165990</v>
      </c>
      <c r="M67" s="281">
        <f t="shared" si="39"/>
        <v>165990</v>
      </c>
      <c r="N67" s="281">
        <f t="shared" si="39"/>
        <v>165990</v>
      </c>
      <c r="O67" s="281">
        <f t="shared" si="39"/>
        <v>165990</v>
      </c>
      <c r="P67" s="281">
        <f t="shared" si="39"/>
        <v>165990</v>
      </c>
      <c r="Q67" s="281">
        <f t="shared" si="39"/>
        <v>165990</v>
      </c>
      <c r="R67" s="281">
        <f t="shared" si="39"/>
        <v>165990</v>
      </c>
      <c r="S67" s="281">
        <f>SUM(S68)</f>
        <v>165990</v>
      </c>
      <c r="T67" s="281">
        <f>SUM(T68)</f>
        <v>165990</v>
      </c>
      <c r="U67" s="142"/>
      <c r="V67" s="142"/>
      <c r="W67" s="267"/>
      <c r="X67" s="267"/>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c r="EN67" s="142"/>
      <c r="EO67" s="142"/>
      <c r="EP67" s="142"/>
      <c r="EQ67" s="142"/>
      <c r="ER67" s="142"/>
      <c r="ES67" s="142"/>
      <c r="ET67" s="142"/>
      <c r="EU67" s="142"/>
      <c r="EV67" s="142"/>
      <c r="EW67" s="142"/>
      <c r="EX67" s="142"/>
      <c r="EY67" s="142"/>
      <c r="EZ67" s="142"/>
      <c r="FA67" s="142"/>
      <c r="FB67" s="142"/>
      <c r="FC67" s="142"/>
      <c r="FD67" s="142"/>
      <c r="FE67" s="142"/>
      <c r="FF67" s="142"/>
      <c r="FG67" s="142"/>
      <c r="FH67" s="142"/>
      <c r="FI67" s="142"/>
      <c r="FJ67" s="142"/>
      <c r="FK67" s="142"/>
      <c r="FL67" s="142"/>
      <c r="FM67" s="142"/>
      <c r="FN67" s="142"/>
      <c r="FO67" s="142"/>
      <c r="FP67" s="142"/>
      <c r="FQ67" s="142"/>
      <c r="FR67" s="142"/>
      <c r="FS67" s="142"/>
      <c r="FT67" s="142"/>
      <c r="FU67" s="142"/>
      <c r="FV67" s="142"/>
      <c r="FW67" s="142"/>
      <c r="FX67" s="142"/>
      <c r="FY67" s="142"/>
      <c r="FZ67" s="142"/>
      <c r="GA67" s="142"/>
      <c r="GB67" s="142"/>
      <c r="GC67" s="142"/>
      <c r="GD67" s="142"/>
      <c r="GE67" s="142"/>
      <c r="GF67" s="142"/>
      <c r="GG67" s="142"/>
      <c r="GH67" s="142"/>
      <c r="GI67" s="142"/>
      <c r="GJ67" s="142"/>
      <c r="GK67" s="142"/>
      <c r="GL67" s="142"/>
      <c r="GM67" s="142"/>
      <c r="GN67" s="142"/>
      <c r="GO67" s="142"/>
      <c r="GP67" s="142"/>
      <c r="GQ67" s="142"/>
      <c r="GR67" s="142"/>
    </row>
    <row r="68" spans="1:200" s="257" customFormat="1" ht="19.5" customHeight="1">
      <c r="A68" s="273" t="s">
        <v>813</v>
      </c>
      <c r="B68" s="274" t="s">
        <v>763</v>
      </c>
      <c r="C68" s="275">
        <f t="shared" si="39"/>
        <v>829950</v>
      </c>
      <c r="D68" s="275">
        <f t="shared" si="39"/>
        <v>829950</v>
      </c>
      <c r="E68" s="275">
        <f t="shared" si="39"/>
        <v>0</v>
      </c>
      <c r="F68" s="275">
        <f t="shared" si="39"/>
        <v>0</v>
      </c>
      <c r="G68" s="275">
        <f t="shared" si="39"/>
        <v>829950</v>
      </c>
      <c r="H68" s="275">
        <f t="shared" si="39"/>
        <v>829950</v>
      </c>
      <c r="I68" s="275">
        <f t="shared" si="39"/>
        <v>0</v>
      </c>
      <c r="J68" s="275">
        <f t="shared" si="39"/>
        <v>0</v>
      </c>
      <c r="K68" s="275">
        <f t="shared" si="39"/>
        <v>165990</v>
      </c>
      <c r="L68" s="275">
        <f t="shared" si="39"/>
        <v>165990</v>
      </c>
      <c r="M68" s="275">
        <f t="shared" si="39"/>
        <v>165990</v>
      </c>
      <c r="N68" s="275">
        <f t="shared" si="39"/>
        <v>165990</v>
      </c>
      <c r="O68" s="275">
        <f t="shared" si="39"/>
        <v>165990</v>
      </c>
      <c r="P68" s="275">
        <f t="shared" si="39"/>
        <v>165990</v>
      </c>
      <c r="Q68" s="275">
        <f t="shared" si="39"/>
        <v>165990</v>
      </c>
      <c r="R68" s="275">
        <f t="shared" si="39"/>
        <v>165990</v>
      </c>
      <c r="S68" s="275">
        <f>SUM(S69)</f>
        <v>165990</v>
      </c>
      <c r="T68" s="275">
        <f>SUM(T69)</f>
        <v>165990</v>
      </c>
      <c r="W68" s="267"/>
      <c r="X68" s="267"/>
    </row>
    <row r="69" spans="1:200" s="291" customFormat="1" ht="47.25">
      <c r="A69" s="269" t="s">
        <v>853</v>
      </c>
      <c r="B69" s="270" t="s">
        <v>403</v>
      </c>
      <c r="C69" s="271">
        <f>SUM(K69+M69+O69+Q69+S69)</f>
        <v>829950</v>
      </c>
      <c r="D69" s="271">
        <v>829950</v>
      </c>
      <c r="E69" s="271"/>
      <c r="F69" s="271"/>
      <c r="G69" s="271">
        <f>SUM(L69+N69+P69+R69+T69)</f>
        <v>829950</v>
      </c>
      <c r="H69" s="271">
        <v>829950</v>
      </c>
      <c r="I69" s="271"/>
      <c r="J69" s="271"/>
      <c r="K69" s="271">
        <v>165990</v>
      </c>
      <c r="L69" s="271">
        <v>165990</v>
      </c>
      <c r="M69" s="271">
        <v>165990</v>
      </c>
      <c r="N69" s="271">
        <v>165990</v>
      </c>
      <c r="O69" s="271">
        <v>165990</v>
      </c>
      <c r="P69" s="271">
        <v>165990</v>
      </c>
      <c r="Q69" s="271">
        <v>165990</v>
      </c>
      <c r="R69" s="271">
        <v>165990</v>
      </c>
      <c r="S69" s="271">
        <v>165990</v>
      </c>
      <c r="T69" s="271">
        <v>165990</v>
      </c>
      <c r="W69" s="267"/>
      <c r="X69" s="267"/>
    </row>
    <row r="70" spans="1:200" s="257" customFormat="1" ht="26.25">
      <c r="A70" s="296" t="s">
        <v>660</v>
      </c>
      <c r="B70" s="297"/>
      <c r="C70" s="298">
        <f>SUM(C59+C67+C56)</f>
        <v>17526998.239999998</v>
      </c>
      <c r="D70" s="298">
        <f t="shared" ref="D70:T70" si="40">SUM(D59+D67+D56)</f>
        <v>829950</v>
      </c>
      <c r="E70" s="298">
        <f t="shared" si="40"/>
        <v>0</v>
      </c>
      <c r="F70" s="298">
        <f t="shared" si="40"/>
        <v>16697048.239999998</v>
      </c>
      <c r="G70" s="298">
        <f t="shared" si="40"/>
        <v>16596275.770000001</v>
      </c>
      <c r="H70" s="298">
        <f t="shared" si="40"/>
        <v>829950</v>
      </c>
      <c r="I70" s="298">
        <f t="shared" si="40"/>
        <v>0</v>
      </c>
      <c r="J70" s="298">
        <f t="shared" si="40"/>
        <v>15766325.770000001</v>
      </c>
      <c r="K70" s="298">
        <f t="shared" si="40"/>
        <v>3349981.27</v>
      </c>
      <c r="L70" s="298">
        <f t="shared" si="40"/>
        <v>3324016.3</v>
      </c>
      <c r="M70" s="298">
        <f t="shared" si="40"/>
        <v>3193678.98</v>
      </c>
      <c r="N70" s="298">
        <f t="shared" si="40"/>
        <v>3161934.35</v>
      </c>
      <c r="O70" s="298">
        <f t="shared" si="40"/>
        <v>4048072</v>
      </c>
      <c r="P70" s="298">
        <f t="shared" si="40"/>
        <v>3867076.02</v>
      </c>
      <c r="Q70" s="298">
        <f t="shared" si="40"/>
        <v>4106292.39</v>
      </c>
      <c r="R70" s="298">
        <f t="shared" si="40"/>
        <v>3981788.36</v>
      </c>
      <c r="S70" s="298">
        <f t="shared" si="40"/>
        <v>2828973.6</v>
      </c>
      <c r="T70" s="298">
        <f t="shared" si="40"/>
        <v>2261460.7400000002</v>
      </c>
      <c r="W70" s="267"/>
      <c r="X70" s="267"/>
    </row>
    <row r="71" spans="1:200">
      <c r="A71" s="450" t="s">
        <v>372</v>
      </c>
      <c r="B71" s="450"/>
      <c r="C71" s="299">
        <f t="shared" ref="C71:T71" si="41">SUM(C54+C70)</f>
        <v>51111545.599999994</v>
      </c>
      <c r="D71" s="299">
        <f t="shared" si="41"/>
        <v>1387020</v>
      </c>
      <c r="E71" s="299">
        <f t="shared" si="41"/>
        <v>5301924.8499999996</v>
      </c>
      <c r="F71" s="299">
        <f t="shared" si="41"/>
        <v>44422600.75</v>
      </c>
      <c r="G71" s="299">
        <f t="shared" si="41"/>
        <v>48521829.280000001</v>
      </c>
      <c r="H71" s="299">
        <f t="shared" si="41"/>
        <v>1387020</v>
      </c>
      <c r="I71" s="299">
        <f t="shared" si="41"/>
        <v>5301924.8499999996</v>
      </c>
      <c r="J71" s="299">
        <f t="shared" si="41"/>
        <v>41832884.43</v>
      </c>
      <c r="K71" s="299">
        <f t="shared" si="41"/>
        <v>10322238.720000001</v>
      </c>
      <c r="L71" s="299">
        <f t="shared" si="41"/>
        <v>10286608.190000001</v>
      </c>
      <c r="M71" s="299">
        <f t="shared" si="41"/>
        <v>9079900.5300000012</v>
      </c>
      <c r="N71" s="299">
        <f t="shared" si="41"/>
        <v>8582681.9499999993</v>
      </c>
      <c r="O71" s="299">
        <f t="shared" si="41"/>
        <v>15855453.99</v>
      </c>
      <c r="P71" s="299">
        <f t="shared" si="41"/>
        <v>15321392.439999999</v>
      </c>
      <c r="Q71" s="299">
        <f t="shared" si="41"/>
        <v>9818405.870000001</v>
      </c>
      <c r="R71" s="299">
        <f t="shared" si="41"/>
        <v>9580107.8499999996</v>
      </c>
      <c r="S71" s="299">
        <f t="shared" si="41"/>
        <v>6035546.4900000002</v>
      </c>
      <c r="T71" s="299">
        <f t="shared" si="41"/>
        <v>4751038.8500000006</v>
      </c>
      <c r="U71" s="142"/>
      <c r="V71" s="142"/>
      <c r="W71" s="267"/>
      <c r="X71" s="267"/>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c r="CW71" s="142"/>
      <c r="CX71" s="142"/>
      <c r="CY71" s="142"/>
      <c r="CZ71" s="142"/>
      <c r="DA71" s="142"/>
      <c r="DB71" s="142"/>
      <c r="DC71" s="142"/>
      <c r="DD71" s="142"/>
      <c r="DE71" s="142"/>
      <c r="DF71" s="142"/>
      <c r="DG71" s="142"/>
      <c r="DH71" s="142"/>
      <c r="DI71" s="142"/>
      <c r="DJ71" s="142"/>
      <c r="DK71" s="142"/>
      <c r="DL71" s="142"/>
      <c r="DM71" s="142"/>
      <c r="DN71" s="142"/>
      <c r="DO71" s="142"/>
      <c r="DP71" s="142"/>
      <c r="DQ71" s="142"/>
      <c r="DR71" s="142"/>
      <c r="DS71" s="142"/>
      <c r="DT71" s="142"/>
      <c r="DU71" s="142"/>
      <c r="DV71" s="142"/>
      <c r="DW71" s="142"/>
      <c r="DX71" s="142"/>
      <c r="DY71" s="142"/>
      <c r="DZ71" s="142"/>
      <c r="EA71" s="142"/>
      <c r="EB71" s="142"/>
      <c r="EC71" s="142"/>
      <c r="ED71" s="142"/>
      <c r="EE71" s="142"/>
      <c r="EF71" s="142"/>
      <c r="EG71" s="142"/>
      <c r="EH71" s="142"/>
      <c r="EI71" s="142"/>
      <c r="EJ71" s="142"/>
      <c r="EK71" s="142"/>
      <c r="EL71" s="142"/>
      <c r="EM71" s="142"/>
      <c r="EN71" s="142"/>
      <c r="EO71" s="142"/>
      <c r="EP71" s="142"/>
      <c r="EQ71" s="142"/>
      <c r="ER71" s="142"/>
      <c r="ES71" s="142"/>
      <c r="ET71" s="142"/>
      <c r="EU71" s="142"/>
      <c r="EV71" s="142"/>
      <c r="EW71" s="142"/>
      <c r="EX71" s="142"/>
      <c r="EY71" s="142"/>
      <c r="EZ71" s="142"/>
      <c r="FA71" s="142"/>
      <c r="FB71" s="142"/>
      <c r="FC71" s="142"/>
      <c r="FD71" s="142"/>
      <c r="FE71" s="142"/>
      <c r="FF71" s="142"/>
      <c r="FG71" s="142"/>
      <c r="FH71" s="142"/>
      <c r="FI71" s="142"/>
      <c r="FJ71" s="142"/>
      <c r="FK71" s="142"/>
      <c r="FL71" s="142"/>
      <c r="FM71" s="142"/>
      <c r="FN71" s="142"/>
      <c r="FO71" s="142"/>
      <c r="FP71" s="142"/>
      <c r="FQ71" s="142"/>
      <c r="FR71" s="142"/>
      <c r="FS71" s="142"/>
      <c r="FT71" s="142"/>
      <c r="FU71" s="142"/>
      <c r="FV71" s="142"/>
      <c r="FW71" s="142"/>
      <c r="FX71" s="142"/>
      <c r="FY71" s="142"/>
      <c r="FZ71" s="142"/>
      <c r="GA71" s="142"/>
      <c r="GB71" s="142"/>
      <c r="GC71" s="142"/>
      <c r="GD71" s="142"/>
      <c r="GE71" s="142"/>
      <c r="GF71" s="142"/>
      <c r="GG71" s="142"/>
      <c r="GH71" s="142"/>
      <c r="GI71" s="142"/>
      <c r="GJ71" s="142"/>
      <c r="GK71" s="142"/>
      <c r="GL71" s="142"/>
      <c r="GM71" s="142"/>
      <c r="GN71" s="142"/>
      <c r="GO71" s="142"/>
      <c r="GP71" s="142"/>
      <c r="GQ71" s="142"/>
      <c r="GR71" s="142"/>
    </row>
  </sheetData>
  <sheetProtection selectLockedCells="1" selectUnlockedCells="1"/>
  <mergeCells count="15">
    <mergeCell ref="A1:J1"/>
    <mergeCell ref="A4:A6"/>
    <mergeCell ref="B4:B6"/>
    <mergeCell ref="C4:J4"/>
    <mergeCell ref="K4:L5"/>
    <mergeCell ref="A54:B54"/>
    <mergeCell ref="A71:B71"/>
    <mergeCell ref="O4:P5"/>
    <mergeCell ref="Q4:R5"/>
    <mergeCell ref="S4:T5"/>
    <mergeCell ref="C5:C6"/>
    <mergeCell ref="D5:F5"/>
    <mergeCell ref="G5:G6"/>
    <mergeCell ref="H5:J5"/>
    <mergeCell ref="M4:N5"/>
  </mergeCells>
  <pageMargins left="0.78740157480314965" right="0" top="0.59055118110236227" bottom="0.19685039370078741" header="0" footer="0"/>
  <pageSetup paperSize="9" scale="80" firstPageNumber="0" orientation="landscape" horizontalDpi="300" verticalDpi="300" r:id="rId1"/>
  <headerFooter alignWithMargins="0"/>
  <colBreaks count="1" manualBreakCount="1">
    <brk id="10" max="1048575" man="1"/>
  </colBreaks>
</worksheet>
</file>

<file path=xl/worksheets/sheet5.xml><?xml version="1.0" encoding="utf-8"?>
<worksheet xmlns="http://schemas.openxmlformats.org/spreadsheetml/2006/main" xmlns:r="http://schemas.openxmlformats.org/officeDocument/2006/relationships">
  <dimension ref="A1:AK101"/>
  <sheetViews>
    <sheetView workbookViewId="0">
      <pane xSplit="1" ySplit="4" topLeftCell="B5" activePane="bottomRight" state="frozen"/>
      <selection pane="topRight" activeCell="B1" sqref="B1"/>
      <selection pane="bottomLeft" activeCell="A5" sqref="A5"/>
      <selection pane="bottomRight" activeCell="B8" sqref="B8"/>
    </sheetView>
  </sheetViews>
  <sheetFormatPr defaultRowHeight="15"/>
  <cols>
    <col min="1" max="1" width="13.42578125" style="180" customWidth="1"/>
    <col min="2" max="3" width="15.7109375" style="180" customWidth="1"/>
    <col min="4" max="4" width="6" style="180" customWidth="1"/>
    <col min="5" max="8" width="12" style="180" customWidth="1"/>
    <col min="9" max="9" width="5.85546875" style="180" customWidth="1"/>
    <col min="10" max="11" width="12" style="180" customWidth="1"/>
    <col min="12" max="12" width="6.140625" style="180" customWidth="1"/>
    <col min="13" max="14" width="12" style="180" customWidth="1"/>
    <col min="15" max="15" width="5.42578125" style="180" customWidth="1"/>
    <col min="16" max="17" width="12" style="180" customWidth="1"/>
    <col min="18" max="18" width="6.5703125" style="180" customWidth="1"/>
    <col min="19" max="20" width="12" style="180" customWidth="1"/>
    <col min="21" max="21" width="7" style="180" customWidth="1"/>
    <col min="22" max="23" width="12" style="180" customWidth="1"/>
    <col min="24" max="24" width="6.7109375" style="180" customWidth="1"/>
    <col min="25" max="26" width="12" style="180" customWidth="1"/>
    <col min="27" max="27" width="6.5703125" style="180" customWidth="1"/>
    <col min="28" max="29" width="12" style="180" customWidth="1"/>
    <col min="30" max="30" width="6.140625" style="180" customWidth="1"/>
    <col min="31" max="31" width="9.140625" style="180"/>
    <col min="32" max="32" width="13.140625" style="180" bestFit="1" customWidth="1"/>
    <col min="33" max="256" width="9.140625" style="180"/>
    <col min="257" max="257" width="13.42578125" style="180" customWidth="1"/>
    <col min="258" max="259" width="15.7109375" style="180" customWidth="1"/>
    <col min="260" max="260" width="6" style="180" customWidth="1"/>
    <col min="261" max="264" width="12" style="180" customWidth="1"/>
    <col min="265" max="265" width="5.85546875" style="180" customWidth="1"/>
    <col min="266" max="267" width="12" style="180" customWidth="1"/>
    <col min="268" max="268" width="6.140625" style="180" customWidth="1"/>
    <col min="269" max="270" width="12" style="180" customWidth="1"/>
    <col min="271" max="271" width="5.42578125" style="180" customWidth="1"/>
    <col min="272" max="273" width="12" style="180" customWidth="1"/>
    <col min="274" max="274" width="6.5703125" style="180" customWidth="1"/>
    <col min="275" max="276" width="12" style="180" customWidth="1"/>
    <col min="277" max="277" width="7" style="180" customWidth="1"/>
    <col min="278" max="279" width="12" style="180" customWidth="1"/>
    <col min="280" max="280" width="6.7109375" style="180" customWidth="1"/>
    <col min="281" max="282" width="12" style="180" customWidth="1"/>
    <col min="283" max="283" width="6.5703125" style="180" customWidth="1"/>
    <col min="284" max="285" width="12" style="180" customWidth="1"/>
    <col min="286" max="286" width="6.140625" style="180" customWidth="1"/>
    <col min="287" max="512" width="9.140625" style="180"/>
    <col min="513" max="513" width="13.42578125" style="180" customWidth="1"/>
    <col min="514" max="515" width="15.7109375" style="180" customWidth="1"/>
    <col min="516" max="516" width="6" style="180" customWidth="1"/>
    <col min="517" max="520" width="12" style="180" customWidth="1"/>
    <col min="521" max="521" width="5.85546875" style="180" customWidth="1"/>
    <col min="522" max="523" width="12" style="180" customWidth="1"/>
    <col min="524" max="524" width="6.140625" style="180" customWidth="1"/>
    <col min="525" max="526" width="12" style="180" customWidth="1"/>
    <col min="527" max="527" width="5.42578125" style="180" customWidth="1"/>
    <col min="528" max="529" width="12" style="180" customWidth="1"/>
    <col min="530" max="530" width="6.5703125" style="180" customWidth="1"/>
    <col min="531" max="532" width="12" style="180" customWidth="1"/>
    <col min="533" max="533" width="7" style="180" customWidth="1"/>
    <col min="534" max="535" width="12" style="180" customWidth="1"/>
    <col min="536" max="536" width="6.7109375" style="180" customWidth="1"/>
    <col min="537" max="538" width="12" style="180" customWidth="1"/>
    <col min="539" max="539" width="6.5703125" style="180" customWidth="1"/>
    <col min="540" max="541" width="12" style="180" customWidth="1"/>
    <col min="542" max="542" width="6.140625" style="180" customWidth="1"/>
    <col min="543" max="768" width="9.140625" style="180"/>
    <col min="769" max="769" width="13.42578125" style="180" customWidth="1"/>
    <col min="770" max="771" width="15.7109375" style="180" customWidth="1"/>
    <col min="772" max="772" width="6" style="180" customWidth="1"/>
    <col min="773" max="776" width="12" style="180" customWidth="1"/>
    <col min="777" max="777" width="5.85546875" style="180" customWidth="1"/>
    <col min="778" max="779" width="12" style="180" customWidth="1"/>
    <col min="780" max="780" width="6.140625" style="180" customWidth="1"/>
    <col min="781" max="782" width="12" style="180" customWidth="1"/>
    <col min="783" max="783" width="5.42578125" style="180" customWidth="1"/>
    <col min="784" max="785" width="12" style="180" customWidth="1"/>
    <col min="786" max="786" width="6.5703125" style="180" customWidth="1"/>
    <col min="787" max="788" width="12" style="180" customWidth="1"/>
    <col min="789" max="789" width="7" style="180" customWidth="1"/>
    <col min="790" max="791" width="12" style="180" customWidth="1"/>
    <col min="792" max="792" width="6.7109375" style="180" customWidth="1"/>
    <col min="793" max="794" width="12" style="180" customWidth="1"/>
    <col min="795" max="795" width="6.5703125" style="180" customWidth="1"/>
    <col min="796" max="797" width="12" style="180" customWidth="1"/>
    <col min="798" max="798" width="6.140625" style="180" customWidth="1"/>
    <col min="799" max="1024" width="9.140625" style="180"/>
    <col min="1025" max="1025" width="13.42578125" style="180" customWidth="1"/>
    <col min="1026" max="1027" width="15.7109375" style="180" customWidth="1"/>
    <col min="1028" max="1028" width="6" style="180" customWidth="1"/>
    <col min="1029" max="1032" width="12" style="180" customWidth="1"/>
    <col min="1033" max="1033" width="5.85546875" style="180" customWidth="1"/>
    <col min="1034" max="1035" width="12" style="180" customWidth="1"/>
    <col min="1036" max="1036" width="6.140625" style="180" customWidth="1"/>
    <col min="1037" max="1038" width="12" style="180" customWidth="1"/>
    <col min="1039" max="1039" width="5.42578125" style="180" customWidth="1"/>
    <col min="1040" max="1041" width="12" style="180" customWidth="1"/>
    <col min="1042" max="1042" width="6.5703125" style="180" customWidth="1"/>
    <col min="1043" max="1044" width="12" style="180" customWidth="1"/>
    <col min="1045" max="1045" width="7" style="180" customWidth="1"/>
    <col min="1046" max="1047" width="12" style="180" customWidth="1"/>
    <col min="1048" max="1048" width="6.7109375" style="180" customWidth="1"/>
    <col min="1049" max="1050" width="12" style="180" customWidth="1"/>
    <col min="1051" max="1051" width="6.5703125" style="180" customWidth="1"/>
    <col min="1052" max="1053" width="12" style="180" customWidth="1"/>
    <col min="1054" max="1054" width="6.140625" style="180" customWidth="1"/>
    <col min="1055" max="1280" width="9.140625" style="180"/>
    <col min="1281" max="1281" width="13.42578125" style="180" customWidth="1"/>
    <col min="1282" max="1283" width="15.7109375" style="180" customWidth="1"/>
    <col min="1284" max="1284" width="6" style="180" customWidth="1"/>
    <col min="1285" max="1288" width="12" style="180" customWidth="1"/>
    <col min="1289" max="1289" width="5.85546875" style="180" customWidth="1"/>
    <col min="1290" max="1291" width="12" style="180" customWidth="1"/>
    <col min="1292" max="1292" width="6.140625" style="180" customWidth="1"/>
    <col min="1293" max="1294" width="12" style="180" customWidth="1"/>
    <col min="1295" max="1295" width="5.42578125" style="180" customWidth="1"/>
    <col min="1296" max="1297" width="12" style="180" customWidth="1"/>
    <col min="1298" max="1298" width="6.5703125" style="180" customWidth="1"/>
    <col min="1299" max="1300" width="12" style="180" customWidth="1"/>
    <col min="1301" max="1301" width="7" style="180" customWidth="1"/>
    <col min="1302" max="1303" width="12" style="180" customWidth="1"/>
    <col min="1304" max="1304" width="6.7109375" style="180" customWidth="1"/>
    <col min="1305" max="1306" width="12" style="180" customWidth="1"/>
    <col min="1307" max="1307" width="6.5703125" style="180" customWidth="1"/>
    <col min="1308" max="1309" width="12" style="180" customWidth="1"/>
    <col min="1310" max="1310" width="6.140625" style="180" customWidth="1"/>
    <col min="1311" max="1536" width="9.140625" style="180"/>
    <col min="1537" max="1537" width="13.42578125" style="180" customWidth="1"/>
    <col min="1538" max="1539" width="15.7109375" style="180" customWidth="1"/>
    <col min="1540" max="1540" width="6" style="180" customWidth="1"/>
    <col min="1541" max="1544" width="12" style="180" customWidth="1"/>
    <col min="1545" max="1545" width="5.85546875" style="180" customWidth="1"/>
    <col min="1546" max="1547" width="12" style="180" customWidth="1"/>
    <col min="1548" max="1548" width="6.140625" style="180" customWidth="1"/>
    <col min="1549" max="1550" width="12" style="180" customWidth="1"/>
    <col min="1551" max="1551" width="5.42578125" style="180" customWidth="1"/>
    <col min="1552" max="1553" width="12" style="180" customWidth="1"/>
    <col min="1554" max="1554" width="6.5703125" style="180" customWidth="1"/>
    <col min="1555" max="1556" width="12" style="180" customWidth="1"/>
    <col min="1557" max="1557" width="7" style="180" customWidth="1"/>
    <col min="1558" max="1559" width="12" style="180" customWidth="1"/>
    <col min="1560" max="1560" width="6.7109375" style="180" customWidth="1"/>
    <col min="1561" max="1562" width="12" style="180" customWidth="1"/>
    <col min="1563" max="1563" width="6.5703125" style="180" customWidth="1"/>
    <col min="1564" max="1565" width="12" style="180" customWidth="1"/>
    <col min="1566" max="1566" width="6.140625" style="180" customWidth="1"/>
    <col min="1567" max="1792" width="9.140625" style="180"/>
    <col min="1793" max="1793" width="13.42578125" style="180" customWidth="1"/>
    <col min="1794" max="1795" width="15.7109375" style="180" customWidth="1"/>
    <col min="1796" max="1796" width="6" style="180" customWidth="1"/>
    <col min="1797" max="1800" width="12" style="180" customWidth="1"/>
    <col min="1801" max="1801" width="5.85546875" style="180" customWidth="1"/>
    <col min="1802" max="1803" width="12" style="180" customWidth="1"/>
    <col min="1804" max="1804" width="6.140625" style="180" customWidth="1"/>
    <col min="1805" max="1806" width="12" style="180" customWidth="1"/>
    <col min="1807" max="1807" width="5.42578125" style="180" customWidth="1"/>
    <col min="1808" max="1809" width="12" style="180" customWidth="1"/>
    <col min="1810" max="1810" width="6.5703125" style="180" customWidth="1"/>
    <col min="1811" max="1812" width="12" style="180" customWidth="1"/>
    <col min="1813" max="1813" width="7" style="180" customWidth="1"/>
    <col min="1814" max="1815" width="12" style="180" customWidth="1"/>
    <col min="1816" max="1816" width="6.7109375" style="180" customWidth="1"/>
    <col min="1817" max="1818" width="12" style="180" customWidth="1"/>
    <col min="1819" max="1819" width="6.5703125" style="180" customWidth="1"/>
    <col min="1820" max="1821" width="12" style="180" customWidth="1"/>
    <col min="1822" max="1822" width="6.140625" style="180" customWidth="1"/>
    <col min="1823" max="2048" width="9.140625" style="180"/>
    <col min="2049" max="2049" width="13.42578125" style="180" customWidth="1"/>
    <col min="2050" max="2051" width="15.7109375" style="180" customWidth="1"/>
    <col min="2052" max="2052" width="6" style="180" customWidth="1"/>
    <col min="2053" max="2056" width="12" style="180" customWidth="1"/>
    <col min="2057" max="2057" width="5.85546875" style="180" customWidth="1"/>
    <col min="2058" max="2059" width="12" style="180" customWidth="1"/>
    <col min="2060" max="2060" width="6.140625" style="180" customWidth="1"/>
    <col min="2061" max="2062" width="12" style="180" customWidth="1"/>
    <col min="2063" max="2063" width="5.42578125" style="180" customWidth="1"/>
    <col min="2064" max="2065" width="12" style="180" customWidth="1"/>
    <col min="2066" max="2066" width="6.5703125" style="180" customWidth="1"/>
    <col min="2067" max="2068" width="12" style="180" customWidth="1"/>
    <col min="2069" max="2069" width="7" style="180" customWidth="1"/>
    <col min="2070" max="2071" width="12" style="180" customWidth="1"/>
    <col min="2072" max="2072" width="6.7109375" style="180" customWidth="1"/>
    <col min="2073" max="2074" width="12" style="180" customWidth="1"/>
    <col min="2075" max="2075" width="6.5703125" style="180" customWidth="1"/>
    <col min="2076" max="2077" width="12" style="180" customWidth="1"/>
    <col min="2078" max="2078" width="6.140625" style="180" customWidth="1"/>
    <col min="2079" max="2304" width="9.140625" style="180"/>
    <col min="2305" max="2305" width="13.42578125" style="180" customWidth="1"/>
    <col min="2306" max="2307" width="15.7109375" style="180" customWidth="1"/>
    <col min="2308" max="2308" width="6" style="180" customWidth="1"/>
    <col min="2309" max="2312" width="12" style="180" customWidth="1"/>
    <col min="2313" max="2313" width="5.85546875" style="180" customWidth="1"/>
    <col min="2314" max="2315" width="12" style="180" customWidth="1"/>
    <col min="2316" max="2316" width="6.140625" style="180" customWidth="1"/>
    <col min="2317" max="2318" width="12" style="180" customWidth="1"/>
    <col min="2319" max="2319" width="5.42578125" style="180" customWidth="1"/>
    <col min="2320" max="2321" width="12" style="180" customWidth="1"/>
    <col min="2322" max="2322" width="6.5703125" style="180" customWidth="1"/>
    <col min="2323" max="2324" width="12" style="180" customWidth="1"/>
    <col min="2325" max="2325" width="7" style="180" customWidth="1"/>
    <col min="2326" max="2327" width="12" style="180" customWidth="1"/>
    <col min="2328" max="2328" width="6.7109375" style="180" customWidth="1"/>
    <col min="2329" max="2330" width="12" style="180" customWidth="1"/>
    <col min="2331" max="2331" width="6.5703125" style="180" customWidth="1"/>
    <col min="2332" max="2333" width="12" style="180" customWidth="1"/>
    <col min="2334" max="2334" width="6.140625" style="180" customWidth="1"/>
    <col min="2335" max="2560" width="9.140625" style="180"/>
    <col min="2561" max="2561" width="13.42578125" style="180" customWidth="1"/>
    <col min="2562" max="2563" width="15.7109375" style="180" customWidth="1"/>
    <col min="2564" max="2564" width="6" style="180" customWidth="1"/>
    <col min="2565" max="2568" width="12" style="180" customWidth="1"/>
    <col min="2569" max="2569" width="5.85546875" style="180" customWidth="1"/>
    <col min="2570" max="2571" width="12" style="180" customWidth="1"/>
    <col min="2572" max="2572" width="6.140625" style="180" customWidth="1"/>
    <col min="2573" max="2574" width="12" style="180" customWidth="1"/>
    <col min="2575" max="2575" width="5.42578125" style="180" customWidth="1"/>
    <col min="2576" max="2577" width="12" style="180" customWidth="1"/>
    <col min="2578" max="2578" width="6.5703125" style="180" customWidth="1"/>
    <col min="2579" max="2580" width="12" style="180" customWidth="1"/>
    <col min="2581" max="2581" width="7" style="180" customWidth="1"/>
    <col min="2582" max="2583" width="12" style="180" customWidth="1"/>
    <col min="2584" max="2584" width="6.7109375" style="180" customWidth="1"/>
    <col min="2585" max="2586" width="12" style="180" customWidth="1"/>
    <col min="2587" max="2587" width="6.5703125" style="180" customWidth="1"/>
    <col min="2588" max="2589" width="12" style="180" customWidth="1"/>
    <col min="2590" max="2590" width="6.140625" style="180" customWidth="1"/>
    <col min="2591" max="2816" width="9.140625" style="180"/>
    <col min="2817" max="2817" width="13.42578125" style="180" customWidth="1"/>
    <col min="2818" max="2819" width="15.7109375" style="180" customWidth="1"/>
    <col min="2820" max="2820" width="6" style="180" customWidth="1"/>
    <col min="2821" max="2824" width="12" style="180" customWidth="1"/>
    <col min="2825" max="2825" width="5.85546875" style="180" customWidth="1"/>
    <col min="2826" max="2827" width="12" style="180" customWidth="1"/>
    <col min="2828" max="2828" width="6.140625" style="180" customWidth="1"/>
    <col min="2829" max="2830" width="12" style="180" customWidth="1"/>
    <col min="2831" max="2831" width="5.42578125" style="180" customWidth="1"/>
    <col min="2832" max="2833" width="12" style="180" customWidth="1"/>
    <col min="2834" max="2834" width="6.5703125" style="180" customWidth="1"/>
    <col min="2835" max="2836" width="12" style="180" customWidth="1"/>
    <col min="2837" max="2837" width="7" style="180" customWidth="1"/>
    <col min="2838" max="2839" width="12" style="180" customWidth="1"/>
    <col min="2840" max="2840" width="6.7109375" style="180" customWidth="1"/>
    <col min="2841" max="2842" width="12" style="180" customWidth="1"/>
    <col min="2843" max="2843" width="6.5703125" style="180" customWidth="1"/>
    <col min="2844" max="2845" width="12" style="180" customWidth="1"/>
    <col min="2846" max="2846" width="6.140625" style="180" customWidth="1"/>
    <col min="2847" max="3072" width="9.140625" style="180"/>
    <col min="3073" max="3073" width="13.42578125" style="180" customWidth="1"/>
    <col min="3074" max="3075" width="15.7109375" style="180" customWidth="1"/>
    <col min="3076" max="3076" width="6" style="180" customWidth="1"/>
    <col min="3077" max="3080" width="12" style="180" customWidth="1"/>
    <col min="3081" max="3081" width="5.85546875" style="180" customWidth="1"/>
    <col min="3082" max="3083" width="12" style="180" customWidth="1"/>
    <col min="3084" max="3084" width="6.140625" style="180" customWidth="1"/>
    <col min="3085" max="3086" width="12" style="180" customWidth="1"/>
    <col min="3087" max="3087" width="5.42578125" style="180" customWidth="1"/>
    <col min="3088" max="3089" width="12" style="180" customWidth="1"/>
    <col min="3090" max="3090" width="6.5703125" style="180" customWidth="1"/>
    <col min="3091" max="3092" width="12" style="180" customWidth="1"/>
    <col min="3093" max="3093" width="7" style="180" customWidth="1"/>
    <col min="3094" max="3095" width="12" style="180" customWidth="1"/>
    <col min="3096" max="3096" width="6.7109375" style="180" customWidth="1"/>
    <col min="3097" max="3098" width="12" style="180" customWidth="1"/>
    <col min="3099" max="3099" width="6.5703125" style="180" customWidth="1"/>
    <col min="3100" max="3101" width="12" style="180" customWidth="1"/>
    <col min="3102" max="3102" width="6.140625" style="180" customWidth="1"/>
    <col min="3103" max="3328" width="9.140625" style="180"/>
    <col min="3329" max="3329" width="13.42578125" style="180" customWidth="1"/>
    <col min="3330" max="3331" width="15.7109375" style="180" customWidth="1"/>
    <col min="3332" max="3332" width="6" style="180" customWidth="1"/>
    <col min="3333" max="3336" width="12" style="180" customWidth="1"/>
    <col min="3337" max="3337" width="5.85546875" style="180" customWidth="1"/>
    <col min="3338" max="3339" width="12" style="180" customWidth="1"/>
    <col min="3340" max="3340" width="6.140625" style="180" customWidth="1"/>
    <col min="3341" max="3342" width="12" style="180" customWidth="1"/>
    <col min="3343" max="3343" width="5.42578125" style="180" customWidth="1"/>
    <col min="3344" max="3345" width="12" style="180" customWidth="1"/>
    <col min="3346" max="3346" width="6.5703125" style="180" customWidth="1"/>
    <col min="3347" max="3348" width="12" style="180" customWidth="1"/>
    <col min="3349" max="3349" width="7" style="180" customWidth="1"/>
    <col min="3350" max="3351" width="12" style="180" customWidth="1"/>
    <col min="3352" max="3352" width="6.7109375" style="180" customWidth="1"/>
    <col min="3353" max="3354" width="12" style="180" customWidth="1"/>
    <col min="3355" max="3355" width="6.5703125" style="180" customWidth="1"/>
    <col min="3356" max="3357" width="12" style="180" customWidth="1"/>
    <col min="3358" max="3358" width="6.140625" style="180" customWidth="1"/>
    <col min="3359" max="3584" width="9.140625" style="180"/>
    <col min="3585" max="3585" width="13.42578125" style="180" customWidth="1"/>
    <col min="3586" max="3587" width="15.7109375" style="180" customWidth="1"/>
    <col min="3588" max="3588" width="6" style="180" customWidth="1"/>
    <col min="3589" max="3592" width="12" style="180" customWidth="1"/>
    <col min="3593" max="3593" width="5.85546875" style="180" customWidth="1"/>
    <col min="3594" max="3595" width="12" style="180" customWidth="1"/>
    <col min="3596" max="3596" width="6.140625" style="180" customWidth="1"/>
    <col min="3597" max="3598" width="12" style="180" customWidth="1"/>
    <col min="3599" max="3599" width="5.42578125" style="180" customWidth="1"/>
    <col min="3600" max="3601" width="12" style="180" customWidth="1"/>
    <col min="3602" max="3602" width="6.5703125" style="180" customWidth="1"/>
    <col min="3603" max="3604" width="12" style="180" customWidth="1"/>
    <col min="3605" max="3605" width="7" style="180" customWidth="1"/>
    <col min="3606" max="3607" width="12" style="180" customWidth="1"/>
    <col min="3608" max="3608" width="6.7109375" style="180" customWidth="1"/>
    <col min="3609" max="3610" width="12" style="180" customWidth="1"/>
    <col min="3611" max="3611" width="6.5703125" style="180" customWidth="1"/>
    <col min="3612" max="3613" width="12" style="180" customWidth="1"/>
    <col min="3614" max="3614" width="6.140625" style="180" customWidth="1"/>
    <col min="3615" max="3840" width="9.140625" style="180"/>
    <col min="3841" max="3841" width="13.42578125" style="180" customWidth="1"/>
    <col min="3842" max="3843" width="15.7109375" style="180" customWidth="1"/>
    <col min="3844" max="3844" width="6" style="180" customWidth="1"/>
    <col min="3845" max="3848" width="12" style="180" customWidth="1"/>
    <col min="3849" max="3849" width="5.85546875" style="180" customWidth="1"/>
    <col min="3850" max="3851" width="12" style="180" customWidth="1"/>
    <col min="3852" max="3852" width="6.140625" style="180" customWidth="1"/>
    <col min="3853" max="3854" width="12" style="180" customWidth="1"/>
    <col min="3855" max="3855" width="5.42578125" style="180" customWidth="1"/>
    <col min="3856" max="3857" width="12" style="180" customWidth="1"/>
    <col min="3858" max="3858" width="6.5703125" style="180" customWidth="1"/>
    <col min="3859" max="3860" width="12" style="180" customWidth="1"/>
    <col min="3861" max="3861" width="7" style="180" customWidth="1"/>
    <col min="3862" max="3863" width="12" style="180" customWidth="1"/>
    <col min="3864" max="3864" width="6.7109375" style="180" customWidth="1"/>
    <col min="3865" max="3866" width="12" style="180" customWidth="1"/>
    <col min="3867" max="3867" width="6.5703125" style="180" customWidth="1"/>
    <col min="3868" max="3869" width="12" style="180" customWidth="1"/>
    <col min="3870" max="3870" width="6.140625" style="180" customWidth="1"/>
    <col min="3871" max="4096" width="9.140625" style="180"/>
    <col min="4097" max="4097" width="13.42578125" style="180" customWidth="1"/>
    <col min="4098" max="4099" width="15.7109375" style="180" customWidth="1"/>
    <col min="4100" max="4100" width="6" style="180" customWidth="1"/>
    <col min="4101" max="4104" width="12" style="180" customWidth="1"/>
    <col min="4105" max="4105" width="5.85546875" style="180" customWidth="1"/>
    <col min="4106" max="4107" width="12" style="180" customWidth="1"/>
    <col min="4108" max="4108" width="6.140625" style="180" customWidth="1"/>
    <col min="4109" max="4110" width="12" style="180" customWidth="1"/>
    <col min="4111" max="4111" width="5.42578125" style="180" customWidth="1"/>
    <col min="4112" max="4113" width="12" style="180" customWidth="1"/>
    <col min="4114" max="4114" width="6.5703125" style="180" customWidth="1"/>
    <col min="4115" max="4116" width="12" style="180" customWidth="1"/>
    <col min="4117" max="4117" width="7" style="180" customWidth="1"/>
    <col min="4118" max="4119" width="12" style="180" customWidth="1"/>
    <col min="4120" max="4120" width="6.7109375" style="180" customWidth="1"/>
    <col min="4121" max="4122" width="12" style="180" customWidth="1"/>
    <col min="4123" max="4123" width="6.5703125" style="180" customWidth="1"/>
    <col min="4124" max="4125" width="12" style="180" customWidth="1"/>
    <col min="4126" max="4126" width="6.140625" style="180" customWidth="1"/>
    <col min="4127" max="4352" width="9.140625" style="180"/>
    <col min="4353" max="4353" width="13.42578125" style="180" customWidth="1"/>
    <col min="4354" max="4355" width="15.7109375" style="180" customWidth="1"/>
    <col min="4356" max="4356" width="6" style="180" customWidth="1"/>
    <col min="4357" max="4360" width="12" style="180" customWidth="1"/>
    <col min="4361" max="4361" width="5.85546875" style="180" customWidth="1"/>
    <col min="4362" max="4363" width="12" style="180" customWidth="1"/>
    <col min="4364" max="4364" width="6.140625" style="180" customWidth="1"/>
    <col min="4365" max="4366" width="12" style="180" customWidth="1"/>
    <col min="4367" max="4367" width="5.42578125" style="180" customWidth="1"/>
    <col min="4368" max="4369" width="12" style="180" customWidth="1"/>
    <col min="4370" max="4370" width="6.5703125" style="180" customWidth="1"/>
    <col min="4371" max="4372" width="12" style="180" customWidth="1"/>
    <col min="4373" max="4373" width="7" style="180" customWidth="1"/>
    <col min="4374" max="4375" width="12" style="180" customWidth="1"/>
    <col min="4376" max="4376" width="6.7109375" style="180" customWidth="1"/>
    <col min="4377" max="4378" width="12" style="180" customWidth="1"/>
    <col min="4379" max="4379" width="6.5703125" style="180" customWidth="1"/>
    <col min="4380" max="4381" width="12" style="180" customWidth="1"/>
    <col min="4382" max="4382" width="6.140625" style="180" customWidth="1"/>
    <col min="4383" max="4608" width="9.140625" style="180"/>
    <col min="4609" max="4609" width="13.42578125" style="180" customWidth="1"/>
    <col min="4610" max="4611" width="15.7109375" style="180" customWidth="1"/>
    <col min="4612" max="4612" width="6" style="180" customWidth="1"/>
    <col min="4613" max="4616" width="12" style="180" customWidth="1"/>
    <col min="4617" max="4617" width="5.85546875" style="180" customWidth="1"/>
    <col min="4618" max="4619" width="12" style="180" customWidth="1"/>
    <col min="4620" max="4620" width="6.140625" style="180" customWidth="1"/>
    <col min="4621" max="4622" width="12" style="180" customWidth="1"/>
    <col min="4623" max="4623" width="5.42578125" style="180" customWidth="1"/>
    <col min="4624" max="4625" width="12" style="180" customWidth="1"/>
    <col min="4626" max="4626" width="6.5703125" style="180" customWidth="1"/>
    <col min="4627" max="4628" width="12" style="180" customWidth="1"/>
    <col min="4629" max="4629" width="7" style="180" customWidth="1"/>
    <col min="4630" max="4631" width="12" style="180" customWidth="1"/>
    <col min="4632" max="4632" width="6.7109375" style="180" customWidth="1"/>
    <col min="4633" max="4634" width="12" style="180" customWidth="1"/>
    <col min="4635" max="4635" width="6.5703125" style="180" customWidth="1"/>
    <col min="4636" max="4637" width="12" style="180" customWidth="1"/>
    <col min="4638" max="4638" width="6.140625" style="180" customWidth="1"/>
    <col min="4639" max="4864" width="9.140625" style="180"/>
    <col min="4865" max="4865" width="13.42578125" style="180" customWidth="1"/>
    <col min="4866" max="4867" width="15.7109375" style="180" customWidth="1"/>
    <col min="4868" max="4868" width="6" style="180" customWidth="1"/>
    <col min="4869" max="4872" width="12" style="180" customWidth="1"/>
    <col min="4873" max="4873" width="5.85546875" style="180" customWidth="1"/>
    <col min="4874" max="4875" width="12" style="180" customWidth="1"/>
    <col min="4876" max="4876" width="6.140625" style="180" customWidth="1"/>
    <col min="4877" max="4878" width="12" style="180" customWidth="1"/>
    <col min="4879" max="4879" width="5.42578125" style="180" customWidth="1"/>
    <col min="4880" max="4881" width="12" style="180" customWidth="1"/>
    <col min="4882" max="4882" width="6.5703125" style="180" customWidth="1"/>
    <col min="4883" max="4884" width="12" style="180" customWidth="1"/>
    <col min="4885" max="4885" width="7" style="180" customWidth="1"/>
    <col min="4886" max="4887" width="12" style="180" customWidth="1"/>
    <col min="4888" max="4888" width="6.7109375" style="180" customWidth="1"/>
    <col min="4889" max="4890" width="12" style="180" customWidth="1"/>
    <col min="4891" max="4891" width="6.5703125" style="180" customWidth="1"/>
    <col min="4892" max="4893" width="12" style="180" customWidth="1"/>
    <col min="4894" max="4894" width="6.140625" style="180" customWidth="1"/>
    <col min="4895" max="5120" width="9.140625" style="180"/>
    <col min="5121" max="5121" width="13.42578125" style="180" customWidth="1"/>
    <col min="5122" max="5123" width="15.7109375" style="180" customWidth="1"/>
    <col min="5124" max="5124" width="6" style="180" customWidth="1"/>
    <col min="5125" max="5128" width="12" style="180" customWidth="1"/>
    <col min="5129" max="5129" width="5.85546875" style="180" customWidth="1"/>
    <col min="5130" max="5131" width="12" style="180" customWidth="1"/>
    <col min="5132" max="5132" width="6.140625" style="180" customWidth="1"/>
    <col min="5133" max="5134" width="12" style="180" customWidth="1"/>
    <col min="5135" max="5135" width="5.42578125" style="180" customWidth="1"/>
    <col min="5136" max="5137" width="12" style="180" customWidth="1"/>
    <col min="5138" max="5138" width="6.5703125" style="180" customWidth="1"/>
    <col min="5139" max="5140" width="12" style="180" customWidth="1"/>
    <col min="5141" max="5141" width="7" style="180" customWidth="1"/>
    <col min="5142" max="5143" width="12" style="180" customWidth="1"/>
    <col min="5144" max="5144" width="6.7109375" style="180" customWidth="1"/>
    <col min="5145" max="5146" width="12" style="180" customWidth="1"/>
    <col min="5147" max="5147" width="6.5703125" style="180" customWidth="1"/>
    <col min="5148" max="5149" width="12" style="180" customWidth="1"/>
    <col min="5150" max="5150" width="6.140625" style="180" customWidth="1"/>
    <col min="5151" max="5376" width="9.140625" style="180"/>
    <col min="5377" max="5377" width="13.42578125" style="180" customWidth="1"/>
    <col min="5378" max="5379" width="15.7109375" style="180" customWidth="1"/>
    <col min="5380" max="5380" width="6" style="180" customWidth="1"/>
    <col min="5381" max="5384" width="12" style="180" customWidth="1"/>
    <col min="5385" max="5385" width="5.85546875" style="180" customWidth="1"/>
    <col min="5386" max="5387" width="12" style="180" customWidth="1"/>
    <col min="5388" max="5388" width="6.140625" style="180" customWidth="1"/>
    <col min="5389" max="5390" width="12" style="180" customWidth="1"/>
    <col min="5391" max="5391" width="5.42578125" style="180" customWidth="1"/>
    <col min="5392" max="5393" width="12" style="180" customWidth="1"/>
    <col min="5394" max="5394" width="6.5703125" style="180" customWidth="1"/>
    <col min="5395" max="5396" width="12" style="180" customWidth="1"/>
    <col min="5397" max="5397" width="7" style="180" customWidth="1"/>
    <col min="5398" max="5399" width="12" style="180" customWidth="1"/>
    <col min="5400" max="5400" width="6.7109375" style="180" customWidth="1"/>
    <col min="5401" max="5402" width="12" style="180" customWidth="1"/>
    <col min="5403" max="5403" width="6.5703125" style="180" customWidth="1"/>
    <col min="5404" max="5405" width="12" style="180" customWidth="1"/>
    <col min="5406" max="5406" width="6.140625" style="180" customWidth="1"/>
    <col min="5407" max="5632" width="9.140625" style="180"/>
    <col min="5633" max="5633" width="13.42578125" style="180" customWidth="1"/>
    <col min="5634" max="5635" width="15.7109375" style="180" customWidth="1"/>
    <col min="5636" max="5636" width="6" style="180" customWidth="1"/>
    <col min="5637" max="5640" width="12" style="180" customWidth="1"/>
    <col min="5641" max="5641" width="5.85546875" style="180" customWidth="1"/>
    <col min="5642" max="5643" width="12" style="180" customWidth="1"/>
    <col min="5644" max="5644" width="6.140625" style="180" customWidth="1"/>
    <col min="5645" max="5646" width="12" style="180" customWidth="1"/>
    <col min="5647" max="5647" width="5.42578125" style="180" customWidth="1"/>
    <col min="5648" max="5649" width="12" style="180" customWidth="1"/>
    <col min="5650" max="5650" width="6.5703125" style="180" customWidth="1"/>
    <col min="5651" max="5652" width="12" style="180" customWidth="1"/>
    <col min="5653" max="5653" width="7" style="180" customWidth="1"/>
    <col min="5654" max="5655" width="12" style="180" customWidth="1"/>
    <col min="5656" max="5656" width="6.7109375" style="180" customWidth="1"/>
    <col min="5657" max="5658" width="12" style="180" customWidth="1"/>
    <col min="5659" max="5659" width="6.5703125" style="180" customWidth="1"/>
    <col min="5660" max="5661" width="12" style="180" customWidth="1"/>
    <col min="5662" max="5662" width="6.140625" style="180" customWidth="1"/>
    <col min="5663" max="5888" width="9.140625" style="180"/>
    <col min="5889" max="5889" width="13.42578125" style="180" customWidth="1"/>
    <col min="5890" max="5891" width="15.7109375" style="180" customWidth="1"/>
    <col min="5892" max="5892" width="6" style="180" customWidth="1"/>
    <col min="5893" max="5896" width="12" style="180" customWidth="1"/>
    <col min="5897" max="5897" width="5.85546875" style="180" customWidth="1"/>
    <col min="5898" max="5899" width="12" style="180" customWidth="1"/>
    <col min="5900" max="5900" width="6.140625" style="180" customWidth="1"/>
    <col min="5901" max="5902" width="12" style="180" customWidth="1"/>
    <col min="5903" max="5903" width="5.42578125" style="180" customWidth="1"/>
    <col min="5904" max="5905" width="12" style="180" customWidth="1"/>
    <col min="5906" max="5906" width="6.5703125" style="180" customWidth="1"/>
    <col min="5907" max="5908" width="12" style="180" customWidth="1"/>
    <col min="5909" max="5909" width="7" style="180" customWidth="1"/>
    <col min="5910" max="5911" width="12" style="180" customWidth="1"/>
    <col min="5912" max="5912" width="6.7109375" style="180" customWidth="1"/>
    <col min="5913" max="5914" width="12" style="180" customWidth="1"/>
    <col min="5915" max="5915" width="6.5703125" style="180" customWidth="1"/>
    <col min="5916" max="5917" width="12" style="180" customWidth="1"/>
    <col min="5918" max="5918" width="6.140625" style="180" customWidth="1"/>
    <col min="5919" max="6144" width="9.140625" style="180"/>
    <col min="6145" max="6145" width="13.42578125" style="180" customWidth="1"/>
    <col min="6146" max="6147" width="15.7109375" style="180" customWidth="1"/>
    <col min="6148" max="6148" width="6" style="180" customWidth="1"/>
    <col min="6149" max="6152" width="12" style="180" customWidth="1"/>
    <col min="6153" max="6153" width="5.85546875" style="180" customWidth="1"/>
    <col min="6154" max="6155" width="12" style="180" customWidth="1"/>
    <col min="6156" max="6156" width="6.140625" style="180" customWidth="1"/>
    <col min="6157" max="6158" width="12" style="180" customWidth="1"/>
    <col min="6159" max="6159" width="5.42578125" style="180" customWidth="1"/>
    <col min="6160" max="6161" width="12" style="180" customWidth="1"/>
    <col min="6162" max="6162" width="6.5703125" style="180" customWidth="1"/>
    <col min="6163" max="6164" width="12" style="180" customWidth="1"/>
    <col min="6165" max="6165" width="7" style="180" customWidth="1"/>
    <col min="6166" max="6167" width="12" style="180" customWidth="1"/>
    <col min="6168" max="6168" width="6.7109375" style="180" customWidth="1"/>
    <col min="6169" max="6170" width="12" style="180" customWidth="1"/>
    <col min="6171" max="6171" width="6.5703125" style="180" customWidth="1"/>
    <col min="6172" max="6173" width="12" style="180" customWidth="1"/>
    <col min="6174" max="6174" width="6.140625" style="180" customWidth="1"/>
    <col min="6175" max="6400" width="9.140625" style="180"/>
    <col min="6401" max="6401" width="13.42578125" style="180" customWidth="1"/>
    <col min="6402" max="6403" width="15.7109375" style="180" customWidth="1"/>
    <col min="6404" max="6404" width="6" style="180" customWidth="1"/>
    <col min="6405" max="6408" width="12" style="180" customWidth="1"/>
    <col min="6409" max="6409" width="5.85546875" style="180" customWidth="1"/>
    <col min="6410" max="6411" width="12" style="180" customWidth="1"/>
    <col min="6412" max="6412" width="6.140625" style="180" customWidth="1"/>
    <col min="6413" max="6414" width="12" style="180" customWidth="1"/>
    <col min="6415" max="6415" width="5.42578125" style="180" customWidth="1"/>
    <col min="6416" max="6417" width="12" style="180" customWidth="1"/>
    <col min="6418" max="6418" width="6.5703125" style="180" customWidth="1"/>
    <col min="6419" max="6420" width="12" style="180" customWidth="1"/>
    <col min="6421" max="6421" width="7" style="180" customWidth="1"/>
    <col min="6422" max="6423" width="12" style="180" customWidth="1"/>
    <col min="6424" max="6424" width="6.7109375" style="180" customWidth="1"/>
    <col min="6425" max="6426" width="12" style="180" customWidth="1"/>
    <col min="6427" max="6427" width="6.5703125" style="180" customWidth="1"/>
    <col min="6428" max="6429" width="12" style="180" customWidth="1"/>
    <col min="6430" max="6430" width="6.140625" style="180" customWidth="1"/>
    <col min="6431" max="6656" width="9.140625" style="180"/>
    <col min="6657" max="6657" width="13.42578125" style="180" customWidth="1"/>
    <col min="6658" max="6659" width="15.7109375" style="180" customWidth="1"/>
    <col min="6660" max="6660" width="6" style="180" customWidth="1"/>
    <col min="6661" max="6664" width="12" style="180" customWidth="1"/>
    <col min="6665" max="6665" width="5.85546875" style="180" customWidth="1"/>
    <col min="6666" max="6667" width="12" style="180" customWidth="1"/>
    <col min="6668" max="6668" width="6.140625" style="180" customWidth="1"/>
    <col min="6669" max="6670" width="12" style="180" customWidth="1"/>
    <col min="6671" max="6671" width="5.42578125" style="180" customWidth="1"/>
    <col min="6672" max="6673" width="12" style="180" customWidth="1"/>
    <col min="6674" max="6674" width="6.5703125" style="180" customWidth="1"/>
    <col min="6675" max="6676" width="12" style="180" customWidth="1"/>
    <col min="6677" max="6677" width="7" style="180" customWidth="1"/>
    <col min="6678" max="6679" width="12" style="180" customWidth="1"/>
    <col min="6680" max="6680" width="6.7109375" style="180" customWidth="1"/>
    <col min="6681" max="6682" width="12" style="180" customWidth="1"/>
    <col min="6683" max="6683" width="6.5703125" style="180" customWidth="1"/>
    <col min="6684" max="6685" width="12" style="180" customWidth="1"/>
    <col min="6686" max="6686" width="6.140625" style="180" customWidth="1"/>
    <col min="6687" max="6912" width="9.140625" style="180"/>
    <col min="6913" max="6913" width="13.42578125" style="180" customWidth="1"/>
    <col min="6914" max="6915" width="15.7109375" style="180" customWidth="1"/>
    <col min="6916" max="6916" width="6" style="180" customWidth="1"/>
    <col min="6917" max="6920" width="12" style="180" customWidth="1"/>
    <col min="6921" max="6921" width="5.85546875" style="180" customWidth="1"/>
    <col min="6922" max="6923" width="12" style="180" customWidth="1"/>
    <col min="6924" max="6924" width="6.140625" style="180" customWidth="1"/>
    <col min="6925" max="6926" width="12" style="180" customWidth="1"/>
    <col min="6927" max="6927" width="5.42578125" style="180" customWidth="1"/>
    <col min="6928" max="6929" width="12" style="180" customWidth="1"/>
    <col min="6930" max="6930" width="6.5703125" style="180" customWidth="1"/>
    <col min="6931" max="6932" width="12" style="180" customWidth="1"/>
    <col min="6933" max="6933" width="7" style="180" customWidth="1"/>
    <col min="6934" max="6935" width="12" style="180" customWidth="1"/>
    <col min="6936" max="6936" width="6.7109375" style="180" customWidth="1"/>
    <col min="6937" max="6938" width="12" style="180" customWidth="1"/>
    <col min="6939" max="6939" width="6.5703125" style="180" customWidth="1"/>
    <col min="6940" max="6941" width="12" style="180" customWidth="1"/>
    <col min="6942" max="6942" width="6.140625" style="180" customWidth="1"/>
    <col min="6943" max="7168" width="9.140625" style="180"/>
    <col min="7169" max="7169" width="13.42578125" style="180" customWidth="1"/>
    <col min="7170" max="7171" width="15.7109375" style="180" customWidth="1"/>
    <col min="7172" max="7172" width="6" style="180" customWidth="1"/>
    <col min="7173" max="7176" width="12" style="180" customWidth="1"/>
    <col min="7177" max="7177" width="5.85546875" style="180" customWidth="1"/>
    <col min="7178" max="7179" width="12" style="180" customWidth="1"/>
    <col min="7180" max="7180" width="6.140625" style="180" customWidth="1"/>
    <col min="7181" max="7182" width="12" style="180" customWidth="1"/>
    <col min="7183" max="7183" width="5.42578125" style="180" customWidth="1"/>
    <col min="7184" max="7185" width="12" style="180" customWidth="1"/>
    <col min="7186" max="7186" width="6.5703125" style="180" customWidth="1"/>
    <col min="7187" max="7188" width="12" style="180" customWidth="1"/>
    <col min="7189" max="7189" width="7" style="180" customWidth="1"/>
    <col min="7190" max="7191" width="12" style="180" customWidth="1"/>
    <col min="7192" max="7192" width="6.7109375" style="180" customWidth="1"/>
    <col min="7193" max="7194" width="12" style="180" customWidth="1"/>
    <col min="7195" max="7195" width="6.5703125" style="180" customWidth="1"/>
    <col min="7196" max="7197" width="12" style="180" customWidth="1"/>
    <col min="7198" max="7198" width="6.140625" style="180" customWidth="1"/>
    <col min="7199" max="7424" width="9.140625" style="180"/>
    <col min="7425" max="7425" width="13.42578125" style="180" customWidth="1"/>
    <col min="7426" max="7427" width="15.7109375" style="180" customWidth="1"/>
    <col min="7428" max="7428" width="6" style="180" customWidth="1"/>
    <col min="7429" max="7432" width="12" style="180" customWidth="1"/>
    <col min="7433" max="7433" width="5.85546875" style="180" customWidth="1"/>
    <col min="7434" max="7435" width="12" style="180" customWidth="1"/>
    <col min="7436" max="7436" width="6.140625" style="180" customWidth="1"/>
    <col min="7437" max="7438" width="12" style="180" customWidth="1"/>
    <col min="7439" max="7439" width="5.42578125" style="180" customWidth="1"/>
    <col min="7440" max="7441" width="12" style="180" customWidth="1"/>
    <col min="7442" max="7442" width="6.5703125" style="180" customWidth="1"/>
    <col min="7443" max="7444" width="12" style="180" customWidth="1"/>
    <col min="7445" max="7445" width="7" style="180" customWidth="1"/>
    <col min="7446" max="7447" width="12" style="180" customWidth="1"/>
    <col min="7448" max="7448" width="6.7109375" style="180" customWidth="1"/>
    <col min="7449" max="7450" width="12" style="180" customWidth="1"/>
    <col min="7451" max="7451" width="6.5703125" style="180" customWidth="1"/>
    <col min="7452" max="7453" width="12" style="180" customWidth="1"/>
    <col min="7454" max="7454" width="6.140625" style="180" customWidth="1"/>
    <col min="7455" max="7680" width="9.140625" style="180"/>
    <col min="7681" max="7681" width="13.42578125" style="180" customWidth="1"/>
    <col min="7682" max="7683" width="15.7109375" style="180" customWidth="1"/>
    <col min="7684" max="7684" width="6" style="180" customWidth="1"/>
    <col min="7685" max="7688" width="12" style="180" customWidth="1"/>
    <col min="7689" max="7689" width="5.85546875" style="180" customWidth="1"/>
    <col min="7690" max="7691" width="12" style="180" customWidth="1"/>
    <col min="7692" max="7692" width="6.140625" style="180" customWidth="1"/>
    <col min="7693" max="7694" width="12" style="180" customWidth="1"/>
    <col min="7695" max="7695" width="5.42578125" style="180" customWidth="1"/>
    <col min="7696" max="7697" width="12" style="180" customWidth="1"/>
    <col min="7698" max="7698" width="6.5703125" style="180" customWidth="1"/>
    <col min="7699" max="7700" width="12" style="180" customWidth="1"/>
    <col min="7701" max="7701" width="7" style="180" customWidth="1"/>
    <col min="7702" max="7703" width="12" style="180" customWidth="1"/>
    <col min="7704" max="7704" width="6.7109375" style="180" customWidth="1"/>
    <col min="7705" max="7706" width="12" style="180" customWidth="1"/>
    <col min="7707" max="7707" width="6.5703125" style="180" customWidth="1"/>
    <col min="7708" max="7709" width="12" style="180" customWidth="1"/>
    <col min="7710" max="7710" width="6.140625" style="180" customWidth="1"/>
    <col min="7711" max="7936" width="9.140625" style="180"/>
    <col min="7937" max="7937" width="13.42578125" style="180" customWidth="1"/>
    <col min="7938" max="7939" width="15.7109375" style="180" customWidth="1"/>
    <col min="7940" max="7940" width="6" style="180" customWidth="1"/>
    <col min="7941" max="7944" width="12" style="180" customWidth="1"/>
    <col min="7945" max="7945" width="5.85546875" style="180" customWidth="1"/>
    <col min="7946" max="7947" width="12" style="180" customWidth="1"/>
    <col min="7948" max="7948" width="6.140625" style="180" customWidth="1"/>
    <col min="7949" max="7950" width="12" style="180" customWidth="1"/>
    <col min="7951" max="7951" width="5.42578125" style="180" customWidth="1"/>
    <col min="7952" max="7953" width="12" style="180" customWidth="1"/>
    <col min="7954" max="7954" width="6.5703125" style="180" customWidth="1"/>
    <col min="7955" max="7956" width="12" style="180" customWidth="1"/>
    <col min="7957" max="7957" width="7" style="180" customWidth="1"/>
    <col min="7958" max="7959" width="12" style="180" customWidth="1"/>
    <col min="7960" max="7960" width="6.7109375" style="180" customWidth="1"/>
    <col min="7961" max="7962" width="12" style="180" customWidth="1"/>
    <col min="7963" max="7963" width="6.5703125" style="180" customWidth="1"/>
    <col min="7964" max="7965" width="12" style="180" customWidth="1"/>
    <col min="7966" max="7966" width="6.140625" style="180" customWidth="1"/>
    <col min="7967" max="8192" width="9.140625" style="180"/>
    <col min="8193" max="8193" width="13.42578125" style="180" customWidth="1"/>
    <col min="8194" max="8195" width="15.7109375" style="180" customWidth="1"/>
    <col min="8196" max="8196" width="6" style="180" customWidth="1"/>
    <col min="8197" max="8200" width="12" style="180" customWidth="1"/>
    <col min="8201" max="8201" width="5.85546875" style="180" customWidth="1"/>
    <col min="8202" max="8203" width="12" style="180" customWidth="1"/>
    <col min="8204" max="8204" width="6.140625" style="180" customWidth="1"/>
    <col min="8205" max="8206" width="12" style="180" customWidth="1"/>
    <col min="8207" max="8207" width="5.42578125" style="180" customWidth="1"/>
    <col min="8208" max="8209" width="12" style="180" customWidth="1"/>
    <col min="8210" max="8210" width="6.5703125" style="180" customWidth="1"/>
    <col min="8211" max="8212" width="12" style="180" customWidth="1"/>
    <col min="8213" max="8213" width="7" style="180" customWidth="1"/>
    <col min="8214" max="8215" width="12" style="180" customWidth="1"/>
    <col min="8216" max="8216" width="6.7109375" style="180" customWidth="1"/>
    <col min="8217" max="8218" width="12" style="180" customWidth="1"/>
    <col min="8219" max="8219" width="6.5703125" style="180" customWidth="1"/>
    <col min="8220" max="8221" width="12" style="180" customWidth="1"/>
    <col min="8222" max="8222" width="6.140625" style="180" customWidth="1"/>
    <col min="8223" max="8448" width="9.140625" style="180"/>
    <col min="8449" max="8449" width="13.42578125" style="180" customWidth="1"/>
    <col min="8450" max="8451" width="15.7109375" style="180" customWidth="1"/>
    <col min="8452" max="8452" width="6" style="180" customWidth="1"/>
    <col min="8453" max="8456" width="12" style="180" customWidth="1"/>
    <col min="8457" max="8457" width="5.85546875" style="180" customWidth="1"/>
    <col min="8458" max="8459" width="12" style="180" customWidth="1"/>
    <col min="8460" max="8460" width="6.140625" style="180" customWidth="1"/>
    <col min="8461" max="8462" width="12" style="180" customWidth="1"/>
    <col min="8463" max="8463" width="5.42578125" style="180" customWidth="1"/>
    <col min="8464" max="8465" width="12" style="180" customWidth="1"/>
    <col min="8466" max="8466" width="6.5703125" style="180" customWidth="1"/>
    <col min="8467" max="8468" width="12" style="180" customWidth="1"/>
    <col min="8469" max="8469" width="7" style="180" customWidth="1"/>
    <col min="8470" max="8471" width="12" style="180" customWidth="1"/>
    <col min="8472" max="8472" width="6.7109375" style="180" customWidth="1"/>
    <col min="8473" max="8474" width="12" style="180" customWidth="1"/>
    <col min="8475" max="8475" width="6.5703125" style="180" customWidth="1"/>
    <col min="8476" max="8477" width="12" style="180" customWidth="1"/>
    <col min="8478" max="8478" width="6.140625" style="180" customWidth="1"/>
    <col min="8479" max="8704" width="9.140625" style="180"/>
    <col min="8705" max="8705" width="13.42578125" style="180" customWidth="1"/>
    <col min="8706" max="8707" width="15.7109375" style="180" customWidth="1"/>
    <col min="8708" max="8708" width="6" style="180" customWidth="1"/>
    <col min="8709" max="8712" width="12" style="180" customWidth="1"/>
    <col min="8713" max="8713" width="5.85546875" style="180" customWidth="1"/>
    <col min="8714" max="8715" width="12" style="180" customWidth="1"/>
    <col min="8716" max="8716" width="6.140625" style="180" customWidth="1"/>
    <col min="8717" max="8718" width="12" style="180" customWidth="1"/>
    <col min="8719" max="8719" width="5.42578125" style="180" customWidth="1"/>
    <col min="8720" max="8721" width="12" style="180" customWidth="1"/>
    <col min="8722" max="8722" width="6.5703125" style="180" customWidth="1"/>
    <col min="8723" max="8724" width="12" style="180" customWidth="1"/>
    <col min="8725" max="8725" width="7" style="180" customWidth="1"/>
    <col min="8726" max="8727" width="12" style="180" customWidth="1"/>
    <col min="8728" max="8728" width="6.7109375" style="180" customWidth="1"/>
    <col min="8729" max="8730" width="12" style="180" customWidth="1"/>
    <col min="8731" max="8731" width="6.5703125" style="180" customWidth="1"/>
    <col min="8732" max="8733" width="12" style="180" customWidth="1"/>
    <col min="8734" max="8734" width="6.140625" style="180" customWidth="1"/>
    <col min="8735" max="8960" width="9.140625" style="180"/>
    <col min="8961" max="8961" width="13.42578125" style="180" customWidth="1"/>
    <col min="8962" max="8963" width="15.7109375" style="180" customWidth="1"/>
    <col min="8964" max="8964" width="6" style="180" customWidth="1"/>
    <col min="8965" max="8968" width="12" style="180" customWidth="1"/>
    <col min="8969" max="8969" width="5.85546875" style="180" customWidth="1"/>
    <col min="8970" max="8971" width="12" style="180" customWidth="1"/>
    <col min="8972" max="8972" width="6.140625" style="180" customWidth="1"/>
    <col min="8973" max="8974" width="12" style="180" customWidth="1"/>
    <col min="8975" max="8975" width="5.42578125" style="180" customWidth="1"/>
    <col min="8976" max="8977" width="12" style="180" customWidth="1"/>
    <col min="8978" max="8978" width="6.5703125" style="180" customWidth="1"/>
    <col min="8979" max="8980" width="12" style="180" customWidth="1"/>
    <col min="8981" max="8981" width="7" style="180" customWidth="1"/>
    <col min="8982" max="8983" width="12" style="180" customWidth="1"/>
    <col min="8984" max="8984" width="6.7109375" style="180" customWidth="1"/>
    <col min="8985" max="8986" width="12" style="180" customWidth="1"/>
    <col min="8987" max="8987" width="6.5703125" style="180" customWidth="1"/>
    <col min="8988" max="8989" width="12" style="180" customWidth="1"/>
    <col min="8990" max="8990" width="6.140625" style="180" customWidth="1"/>
    <col min="8991" max="9216" width="9.140625" style="180"/>
    <col min="9217" max="9217" width="13.42578125" style="180" customWidth="1"/>
    <col min="9218" max="9219" width="15.7109375" style="180" customWidth="1"/>
    <col min="9220" max="9220" width="6" style="180" customWidth="1"/>
    <col min="9221" max="9224" width="12" style="180" customWidth="1"/>
    <col min="9225" max="9225" width="5.85546875" style="180" customWidth="1"/>
    <col min="9226" max="9227" width="12" style="180" customWidth="1"/>
    <col min="9228" max="9228" width="6.140625" style="180" customWidth="1"/>
    <col min="9229" max="9230" width="12" style="180" customWidth="1"/>
    <col min="9231" max="9231" width="5.42578125" style="180" customWidth="1"/>
    <col min="9232" max="9233" width="12" style="180" customWidth="1"/>
    <col min="9234" max="9234" width="6.5703125" style="180" customWidth="1"/>
    <col min="9235" max="9236" width="12" style="180" customWidth="1"/>
    <col min="9237" max="9237" width="7" style="180" customWidth="1"/>
    <col min="9238" max="9239" width="12" style="180" customWidth="1"/>
    <col min="9240" max="9240" width="6.7109375" style="180" customWidth="1"/>
    <col min="9241" max="9242" width="12" style="180" customWidth="1"/>
    <col min="9243" max="9243" width="6.5703125" style="180" customWidth="1"/>
    <col min="9244" max="9245" width="12" style="180" customWidth="1"/>
    <col min="9246" max="9246" width="6.140625" style="180" customWidth="1"/>
    <col min="9247" max="9472" width="9.140625" style="180"/>
    <col min="9473" max="9473" width="13.42578125" style="180" customWidth="1"/>
    <col min="9474" max="9475" width="15.7109375" style="180" customWidth="1"/>
    <col min="9476" max="9476" width="6" style="180" customWidth="1"/>
    <col min="9477" max="9480" width="12" style="180" customWidth="1"/>
    <col min="9481" max="9481" width="5.85546875" style="180" customWidth="1"/>
    <col min="9482" max="9483" width="12" style="180" customWidth="1"/>
    <col min="9484" max="9484" width="6.140625" style="180" customWidth="1"/>
    <col min="9485" max="9486" width="12" style="180" customWidth="1"/>
    <col min="9487" max="9487" width="5.42578125" style="180" customWidth="1"/>
    <col min="9488" max="9489" width="12" style="180" customWidth="1"/>
    <col min="9490" max="9490" width="6.5703125" style="180" customWidth="1"/>
    <col min="9491" max="9492" width="12" style="180" customWidth="1"/>
    <col min="9493" max="9493" width="7" style="180" customWidth="1"/>
    <col min="9494" max="9495" width="12" style="180" customWidth="1"/>
    <col min="9496" max="9496" width="6.7109375" style="180" customWidth="1"/>
    <col min="9497" max="9498" width="12" style="180" customWidth="1"/>
    <col min="9499" max="9499" width="6.5703125" style="180" customWidth="1"/>
    <col min="9500" max="9501" width="12" style="180" customWidth="1"/>
    <col min="9502" max="9502" width="6.140625" style="180" customWidth="1"/>
    <col min="9503" max="9728" width="9.140625" style="180"/>
    <col min="9729" max="9729" width="13.42578125" style="180" customWidth="1"/>
    <col min="9730" max="9731" width="15.7109375" style="180" customWidth="1"/>
    <col min="9732" max="9732" width="6" style="180" customWidth="1"/>
    <col min="9733" max="9736" width="12" style="180" customWidth="1"/>
    <col min="9737" max="9737" width="5.85546875" style="180" customWidth="1"/>
    <col min="9738" max="9739" width="12" style="180" customWidth="1"/>
    <col min="9740" max="9740" width="6.140625" style="180" customWidth="1"/>
    <col min="9741" max="9742" width="12" style="180" customWidth="1"/>
    <col min="9743" max="9743" width="5.42578125" style="180" customWidth="1"/>
    <col min="9744" max="9745" width="12" style="180" customWidth="1"/>
    <col min="9746" max="9746" width="6.5703125" style="180" customWidth="1"/>
    <col min="9747" max="9748" width="12" style="180" customWidth="1"/>
    <col min="9749" max="9749" width="7" style="180" customWidth="1"/>
    <col min="9750" max="9751" width="12" style="180" customWidth="1"/>
    <col min="9752" max="9752" width="6.7109375" style="180" customWidth="1"/>
    <col min="9753" max="9754" width="12" style="180" customWidth="1"/>
    <col min="9755" max="9755" width="6.5703125" style="180" customWidth="1"/>
    <col min="9756" max="9757" width="12" style="180" customWidth="1"/>
    <col min="9758" max="9758" width="6.140625" style="180" customWidth="1"/>
    <col min="9759" max="9984" width="9.140625" style="180"/>
    <col min="9985" max="9985" width="13.42578125" style="180" customWidth="1"/>
    <col min="9986" max="9987" width="15.7109375" style="180" customWidth="1"/>
    <col min="9988" max="9988" width="6" style="180" customWidth="1"/>
    <col min="9989" max="9992" width="12" style="180" customWidth="1"/>
    <col min="9993" max="9993" width="5.85546875" style="180" customWidth="1"/>
    <col min="9994" max="9995" width="12" style="180" customWidth="1"/>
    <col min="9996" max="9996" width="6.140625" style="180" customWidth="1"/>
    <col min="9997" max="9998" width="12" style="180" customWidth="1"/>
    <col min="9999" max="9999" width="5.42578125" style="180" customWidth="1"/>
    <col min="10000" max="10001" width="12" style="180" customWidth="1"/>
    <col min="10002" max="10002" width="6.5703125" style="180" customWidth="1"/>
    <col min="10003" max="10004" width="12" style="180" customWidth="1"/>
    <col min="10005" max="10005" width="7" style="180" customWidth="1"/>
    <col min="10006" max="10007" width="12" style="180" customWidth="1"/>
    <col min="10008" max="10008" width="6.7109375" style="180" customWidth="1"/>
    <col min="10009" max="10010" width="12" style="180" customWidth="1"/>
    <col min="10011" max="10011" width="6.5703125" style="180" customWidth="1"/>
    <col min="10012" max="10013" width="12" style="180" customWidth="1"/>
    <col min="10014" max="10014" width="6.140625" style="180" customWidth="1"/>
    <col min="10015" max="10240" width="9.140625" style="180"/>
    <col min="10241" max="10241" width="13.42578125" style="180" customWidth="1"/>
    <col min="10242" max="10243" width="15.7109375" style="180" customWidth="1"/>
    <col min="10244" max="10244" width="6" style="180" customWidth="1"/>
    <col min="10245" max="10248" width="12" style="180" customWidth="1"/>
    <col min="10249" max="10249" width="5.85546875" style="180" customWidth="1"/>
    <col min="10250" max="10251" width="12" style="180" customWidth="1"/>
    <col min="10252" max="10252" width="6.140625" style="180" customWidth="1"/>
    <col min="10253" max="10254" width="12" style="180" customWidth="1"/>
    <col min="10255" max="10255" width="5.42578125" style="180" customWidth="1"/>
    <col min="10256" max="10257" width="12" style="180" customWidth="1"/>
    <col min="10258" max="10258" width="6.5703125" style="180" customWidth="1"/>
    <col min="10259" max="10260" width="12" style="180" customWidth="1"/>
    <col min="10261" max="10261" width="7" style="180" customWidth="1"/>
    <col min="10262" max="10263" width="12" style="180" customWidth="1"/>
    <col min="10264" max="10264" width="6.7109375" style="180" customWidth="1"/>
    <col min="10265" max="10266" width="12" style="180" customWidth="1"/>
    <col min="10267" max="10267" width="6.5703125" style="180" customWidth="1"/>
    <col min="10268" max="10269" width="12" style="180" customWidth="1"/>
    <col min="10270" max="10270" width="6.140625" style="180" customWidth="1"/>
    <col min="10271" max="10496" width="9.140625" style="180"/>
    <col min="10497" max="10497" width="13.42578125" style="180" customWidth="1"/>
    <col min="10498" max="10499" width="15.7109375" style="180" customWidth="1"/>
    <col min="10500" max="10500" width="6" style="180" customWidth="1"/>
    <col min="10501" max="10504" width="12" style="180" customWidth="1"/>
    <col min="10505" max="10505" width="5.85546875" style="180" customWidth="1"/>
    <col min="10506" max="10507" width="12" style="180" customWidth="1"/>
    <col min="10508" max="10508" width="6.140625" style="180" customWidth="1"/>
    <col min="10509" max="10510" width="12" style="180" customWidth="1"/>
    <col min="10511" max="10511" width="5.42578125" style="180" customWidth="1"/>
    <col min="10512" max="10513" width="12" style="180" customWidth="1"/>
    <col min="10514" max="10514" width="6.5703125" style="180" customWidth="1"/>
    <col min="10515" max="10516" width="12" style="180" customWidth="1"/>
    <col min="10517" max="10517" width="7" style="180" customWidth="1"/>
    <col min="10518" max="10519" width="12" style="180" customWidth="1"/>
    <col min="10520" max="10520" width="6.7109375" style="180" customWidth="1"/>
    <col min="10521" max="10522" width="12" style="180" customWidth="1"/>
    <col min="10523" max="10523" width="6.5703125" style="180" customWidth="1"/>
    <col min="10524" max="10525" width="12" style="180" customWidth="1"/>
    <col min="10526" max="10526" width="6.140625" style="180" customWidth="1"/>
    <col min="10527" max="10752" width="9.140625" style="180"/>
    <col min="10753" max="10753" width="13.42578125" style="180" customWidth="1"/>
    <col min="10754" max="10755" width="15.7109375" style="180" customWidth="1"/>
    <col min="10756" max="10756" width="6" style="180" customWidth="1"/>
    <col min="10757" max="10760" width="12" style="180" customWidth="1"/>
    <col min="10761" max="10761" width="5.85546875" style="180" customWidth="1"/>
    <col min="10762" max="10763" width="12" style="180" customWidth="1"/>
    <col min="10764" max="10764" width="6.140625" style="180" customWidth="1"/>
    <col min="10765" max="10766" width="12" style="180" customWidth="1"/>
    <col min="10767" max="10767" width="5.42578125" style="180" customWidth="1"/>
    <col min="10768" max="10769" width="12" style="180" customWidth="1"/>
    <col min="10770" max="10770" width="6.5703125" style="180" customWidth="1"/>
    <col min="10771" max="10772" width="12" style="180" customWidth="1"/>
    <col min="10773" max="10773" width="7" style="180" customWidth="1"/>
    <col min="10774" max="10775" width="12" style="180" customWidth="1"/>
    <col min="10776" max="10776" width="6.7109375" style="180" customWidth="1"/>
    <col min="10777" max="10778" width="12" style="180" customWidth="1"/>
    <col min="10779" max="10779" width="6.5703125" style="180" customWidth="1"/>
    <col min="10780" max="10781" width="12" style="180" customWidth="1"/>
    <col min="10782" max="10782" width="6.140625" style="180" customWidth="1"/>
    <col min="10783" max="11008" width="9.140625" style="180"/>
    <col min="11009" max="11009" width="13.42578125" style="180" customWidth="1"/>
    <col min="11010" max="11011" width="15.7109375" style="180" customWidth="1"/>
    <col min="11012" max="11012" width="6" style="180" customWidth="1"/>
    <col min="11013" max="11016" width="12" style="180" customWidth="1"/>
    <col min="11017" max="11017" width="5.85546875" style="180" customWidth="1"/>
    <col min="11018" max="11019" width="12" style="180" customWidth="1"/>
    <col min="11020" max="11020" width="6.140625" style="180" customWidth="1"/>
    <col min="11021" max="11022" width="12" style="180" customWidth="1"/>
    <col min="11023" max="11023" width="5.42578125" style="180" customWidth="1"/>
    <col min="11024" max="11025" width="12" style="180" customWidth="1"/>
    <col min="11026" max="11026" width="6.5703125" style="180" customWidth="1"/>
    <col min="11027" max="11028" width="12" style="180" customWidth="1"/>
    <col min="11029" max="11029" width="7" style="180" customWidth="1"/>
    <col min="11030" max="11031" width="12" style="180" customWidth="1"/>
    <col min="11032" max="11032" width="6.7109375" style="180" customWidth="1"/>
    <col min="11033" max="11034" width="12" style="180" customWidth="1"/>
    <col min="11035" max="11035" width="6.5703125" style="180" customWidth="1"/>
    <col min="11036" max="11037" width="12" style="180" customWidth="1"/>
    <col min="11038" max="11038" width="6.140625" style="180" customWidth="1"/>
    <col min="11039" max="11264" width="9.140625" style="180"/>
    <col min="11265" max="11265" width="13.42578125" style="180" customWidth="1"/>
    <col min="11266" max="11267" width="15.7109375" style="180" customWidth="1"/>
    <col min="11268" max="11268" width="6" style="180" customWidth="1"/>
    <col min="11269" max="11272" width="12" style="180" customWidth="1"/>
    <col min="11273" max="11273" width="5.85546875" style="180" customWidth="1"/>
    <col min="11274" max="11275" width="12" style="180" customWidth="1"/>
    <col min="11276" max="11276" width="6.140625" style="180" customWidth="1"/>
    <col min="11277" max="11278" width="12" style="180" customWidth="1"/>
    <col min="11279" max="11279" width="5.42578125" style="180" customWidth="1"/>
    <col min="11280" max="11281" width="12" style="180" customWidth="1"/>
    <col min="11282" max="11282" width="6.5703125" style="180" customWidth="1"/>
    <col min="11283" max="11284" width="12" style="180" customWidth="1"/>
    <col min="11285" max="11285" width="7" style="180" customWidth="1"/>
    <col min="11286" max="11287" width="12" style="180" customWidth="1"/>
    <col min="11288" max="11288" width="6.7109375" style="180" customWidth="1"/>
    <col min="11289" max="11290" width="12" style="180" customWidth="1"/>
    <col min="11291" max="11291" width="6.5703125" style="180" customWidth="1"/>
    <col min="11292" max="11293" width="12" style="180" customWidth="1"/>
    <col min="11294" max="11294" width="6.140625" style="180" customWidth="1"/>
    <col min="11295" max="11520" width="9.140625" style="180"/>
    <col min="11521" max="11521" width="13.42578125" style="180" customWidth="1"/>
    <col min="11522" max="11523" width="15.7109375" style="180" customWidth="1"/>
    <col min="11524" max="11524" width="6" style="180" customWidth="1"/>
    <col min="11525" max="11528" width="12" style="180" customWidth="1"/>
    <col min="11529" max="11529" width="5.85546875" style="180" customWidth="1"/>
    <col min="11530" max="11531" width="12" style="180" customWidth="1"/>
    <col min="11532" max="11532" width="6.140625" style="180" customWidth="1"/>
    <col min="11533" max="11534" width="12" style="180" customWidth="1"/>
    <col min="11535" max="11535" width="5.42578125" style="180" customWidth="1"/>
    <col min="11536" max="11537" width="12" style="180" customWidth="1"/>
    <col min="11538" max="11538" width="6.5703125" style="180" customWidth="1"/>
    <col min="11539" max="11540" width="12" style="180" customWidth="1"/>
    <col min="11541" max="11541" width="7" style="180" customWidth="1"/>
    <col min="11542" max="11543" width="12" style="180" customWidth="1"/>
    <col min="11544" max="11544" width="6.7109375" style="180" customWidth="1"/>
    <col min="11545" max="11546" width="12" style="180" customWidth="1"/>
    <col min="11547" max="11547" width="6.5703125" style="180" customWidth="1"/>
    <col min="11548" max="11549" width="12" style="180" customWidth="1"/>
    <col min="11550" max="11550" width="6.140625" style="180" customWidth="1"/>
    <col min="11551" max="11776" width="9.140625" style="180"/>
    <col min="11777" max="11777" width="13.42578125" style="180" customWidth="1"/>
    <col min="11778" max="11779" width="15.7109375" style="180" customWidth="1"/>
    <col min="11780" max="11780" width="6" style="180" customWidth="1"/>
    <col min="11781" max="11784" width="12" style="180" customWidth="1"/>
    <col min="11785" max="11785" width="5.85546875" style="180" customWidth="1"/>
    <col min="11786" max="11787" width="12" style="180" customWidth="1"/>
    <col min="11788" max="11788" width="6.140625" style="180" customWidth="1"/>
    <col min="11789" max="11790" width="12" style="180" customWidth="1"/>
    <col min="11791" max="11791" width="5.42578125" style="180" customWidth="1"/>
    <col min="11792" max="11793" width="12" style="180" customWidth="1"/>
    <col min="11794" max="11794" width="6.5703125" style="180" customWidth="1"/>
    <col min="11795" max="11796" width="12" style="180" customWidth="1"/>
    <col min="11797" max="11797" width="7" style="180" customWidth="1"/>
    <col min="11798" max="11799" width="12" style="180" customWidth="1"/>
    <col min="11800" max="11800" width="6.7109375" style="180" customWidth="1"/>
    <col min="11801" max="11802" width="12" style="180" customWidth="1"/>
    <col min="11803" max="11803" width="6.5703125" style="180" customWidth="1"/>
    <col min="11804" max="11805" width="12" style="180" customWidth="1"/>
    <col min="11806" max="11806" width="6.140625" style="180" customWidth="1"/>
    <col min="11807" max="12032" width="9.140625" style="180"/>
    <col min="12033" max="12033" width="13.42578125" style="180" customWidth="1"/>
    <col min="12034" max="12035" width="15.7109375" style="180" customWidth="1"/>
    <col min="12036" max="12036" width="6" style="180" customWidth="1"/>
    <col min="12037" max="12040" width="12" style="180" customWidth="1"/>
    <col min="12041" max="12041" width="5.85546875" style="180" customWidth="1"/>
    <col min="12042" max="12043" width="12" style="180" customWidth="1"/>
    <col min="12044" max="12044" width="6.140625" style="180" customWidth="1"/>
    <col min="12045" max="12046" width="12" style="180" customWidth="1"/>
    <col min="12047" max="12047" width="5.42578125" style="180" customWidth="1"/>
    <col min="12048" max="12049" width="12" style="180" customWidth="1"/>
    <col min="12050" max="12050" width="6.5703125" style="180" customWidth="1"/>
    <col min="12051" max="12052" width="12" style="180" customWidth="1"/>
    <col min="12053" max="12053" width="7" style="180" customWidth="1"/>
    <col min="12054" max="12055" width="12" style="180" customWidth="1"/>
    <col min="12056" max="12056" width="6.7109375" style="180" customWidth="1"/>
    <col min="12057" max="12058" width="12" style="180" customWidth="1"/>
    <col min="12059" max="12059" width="6.5703125" style="180" customWidth="1"/>
    <col min="12060" max="12061" width="12" style="180" customWidth="1"/>
    <col min="12062" max="12062" width="6.140625" style="180" customWidth="1"/>
    <col min="12063" max="12288" width="9.140625" style="180"/>
    <col min="12289" max="12289" width="13.42578125" style="180" customWidth="1"/>
    <col min="12290" max="12291" width="15.7109375" style="180" customWidth="1"/>
    <col min="12292" max="12292" width="6" style="180" customWidth="1"/>
    <col min="12293" max="12296" width="12" style="180" customWidth="1"/>
    <col min="12297" max="12297" width="5.85546875" style="180" customWidth="1"/>
    <col min="12298" max="12299" width="12" style="180" customWidth="1"/>
    <col min="12300" max="12300" width="6.140625" style="180" customWidth="1"/>
    <col min="12301" max="12302" width="12" style="180" customWidth="1"/>
    <col min="12303" max="12303" width="5.42578125" style="180" customWidth="1"/>
    <col min="12304" max="12305" width="12" style="180" customWidth="1"/>
    <col min="12306" max="12306" width="6.5703125" style="180" customWidth="1"/>
    <col min="12307" max="12308" width="12" style="180" customWidth="1"/>
    <col min="12309" max="12309" width="7" style="180" customWidth="1"/>
    <col min="12310" max="12311" width="12" style="180" customWidth="1"/>
    <col min="12312" max="12312" width="6.7109375" style="180" customWidth="1"/>
    <col min="12313" max="12314" width="12" style="180" customWidth="1"/>
    <col min="12315" max="12315" width="6.5703125" style="180" customWidth="1"/>
    <col min="12316" max="12317" width="12" style="180" customWidth="1"/>
    <col min="12318" max="12318" width="6.140625" style="180" customWidth="1"/>
    <col min="12319" max="12544" width="9.140625" style="180"/>
    <col min="12545" max="12545" width="13.42578125" style="180" customWidth="1"/>
    <col min="12546" max="12547" width="15.7109375" style="180" customWidth="1"/>
    <col min="12548" max="12548" width="6" style="180" customWidth="1"/>
    <col min="12549" max="12552" width="12" style="180" customWidth="1"/>
    <col min="12553" max="12553" width="5.85546875" style="180" customWidth="1"/>
    <col min="12554" max="12555" width="12" style="180" customWidth="1"/>
    <col min="12556" max="12556" width="6.140625" style="180" customWidth="1"/>
    <col min="12557" max="12558" width="12" style="180" customWidth="1"/>
    <col min="12559" max="12559" width="5.42578125" style="180" customWidth="1"/>
    <col min="12560" max="12561" width="12" style="180" customWidth="1"/>
    <col min="12562" max="12562" width="6.5703125" style="180" customWidth="1"/>
    <col min="12563" max="12564" width="12" style="180" customWidth="1"/>
    <col min="12565" max="12565" width="7" style="180" customWidth="1"/>
    <col min="12566" max="12567" width="12" style="180" customWidth="1"/>
    <col min="12568" max="12568" width="6.7109375" style="180" customWidth="1"/>
    <col min="12569" max="12570" width="12" style="180" customWidth="1"/>
    <col min="12571" max="12571" width="6.5703125" style="180" customWidth="1"/>
    <col min="12572" max="12573" width="12" style="180" customWidth="1"/>
    <col min="12574" max="12574" width="6.140625" style="180" customWidth="1"/>
    <col min="12575" max="12800" width="9.140625" style="180"/>
    <col min="12801" max="12801" width="13.42578125" style="180" customWidth="1"/>
    <col min="12802" max="12803" width="15.7109375" style="180" customWidth="1"/>
    <col min="12804" max="12804" width="6" style="180" customWidth="1"/>
    <col min="12805" max="12808" width="12" style="180" customWidth="1"/>
    <col min="12809" max="12809" width="5.85546875" style="180" customWidth="1"/>
    <col min="12810" max="12811" width="12" style="180" customWidth="1"/>
    <col min="12812" max="12812" width="6.140625" style="180" customWidth="1"/>
    <col min="12813" max="12814" width="12" style="180" customWidth="1"/>
    <col min="12815" max="12815" width="5.42578125" style="180" customWidth="1"/>
    <col min="12816" max="12817" width="12" style="180" customWidth="1"/>
    <col min="12818" max="12818" width="6.5703125" style="180" customWidth="1"/>
    <col min="12819" max="12820" width="12" style="180" customWidth="1"/>
    <col min="12821" max="12821" width="7" style="180" customWidth="1"/>
    <col min="12822" max="12823" width="12" style="180" customWidth="1"/>
    <col min="12824" max="12824" width="6.7109375" style="180" customWidth="1"/>
    <col min="12825" max="12826" width="12" style="180" customWidth="1"/>
    <col min="12827" max="12827" width="6.5703125" style="180" customWidth="1"/>
    <col min="12828" max="12829" width="12" style="180" customWidth="1"/>
    <col min="12830" max="12830" width="6.140625" style="180" customWidth="1"/>
    <col min="12831" max="13056" width="9.140625" style="180"/>
    <col min="13057" max="13057" width="13.42578125" style="180" customWidth="1"/>
    <col min="13058" max="13059" width="15.7109375" style="180" customWidth="1"/>
    <col min="13060" max="13060" width="6" style="180" customWidth="1"/>
    <col min="13061" max="13064" width="12" style="180" customWidth="1"/>
    <col min="13065" max="13065" width="5.85546875" style="180" customWidth="1"/>
    <col min="13066" max="13067" width="12" style="180" customWidth="1"/>
    <col min="13068" max="13068" width="6.140625" style="180" customWidth="1"/>
    <col min="13069" max="13070" width="12" style="180" customWidth="1"/>
    <col min="13071" max="13071" width="5.42578125" style="180" customWidth="1"/>
    <col min="13072" max="13073" width="12" style="180" customWidth="1"/>
    <col min="13074" max="13074" width="6.5703125" style="180" customWidth="1"/>
    <col min="13075" max="13076" width="12" style="180" customWidth="1"/>
    <col min="13077" max="13077" width="7" style="180" customWidth="1"/>
    <col min="13078" max="13079" width="12" style="180" customWidth="1"/>
    <col min="13080" max="13080" width="6.7109375" style="180" customWidth="1"/>
    <col min="13081" max="13082" width="12" style="180" customWidth="1"/>
    <col min="13083" max="13083" width="6.5703125" style="180" customWidth="1"/>
    <col min="13084" max="13085" width="12" style="180" customWidth="1"/>
    <col min="13086" max="13086" width="6.140625" style="180" customWidth="1"/>
    <col min="13087" max="13312" width="9.140625" style="180"/>
    <col min="13313" max="13313" width="13.42578125" style="180" customWidth="1"/>
    <col min="13314" max="13315" width="15.7109375" style="180" customWidth="1"/>
    <col min="13316" max="13316" width="6" style="180" customWidth="1"/>
    <col min="13317" max="13320" width="12" style="180" customWidth="1"/>
    <col min="13321" max="13321" width="5.85546875" style="180" customWidth="1"/>
    <col min="13322" max="13323" width="12" style="180" customWidth="1"/>
    <col min="13324" max="13324" width="6.140625" style="180" customWidth="1"/>
    <col min="13325" max="13326" width="12" style="180" customWidth="1"/>
    <col min="13327" max="13327" width="5.42578125" style="180" customWidth="1"/>
    <col min="13328" max="13329" width="12" style="180" customWidth="1"/>
    <col min="13330" max="13330" width="6.5703125" style="180" customWidth="1"/>
    <col min="13331" max="13332" width="12" style="180" customWidth="1"/>
    <col min="13333" max="13333" width="7" style="180" customWidth="1"/>
    <col min="13334" max="13335" width="12" style="180" customWidth="1"/>
    <col min="13336" max="13336" width="6.7109375" style="180" customWidth="1"/>
    <col min="13337" max="13338" width="12" style="180" customWidth="1"/>
    <col min="13339" max="13339" width="6.5703125" style="180" customWidth="1"/>
    <col min="13340" max="13341" width="12" style="180" customWidth="1"/>
    <col min="13342" max="13342" width="6.140625" style="180" customWidth="1"/>
    <col min="13343" max="13568" width="9.140625" style="180"/>
    <col min="13569" max="13569" width="13.42578125" style="180" customWidth="1"/>
    <col min="13570" max="13571" width="15.7109375" style="180" customWidth="1"/>
    <col min="13572" max="13572" width="6" style="180" customWidth="1"/>
    <col min="13573" max="13576" width="12" style="180" customWidth="1"/>
    <col min="13577" max="13577" width="5.85546875" style="180" customWidth="1"/>
    <col min="13578" max="13579" width="12" style="180" customWidth="1"/>
    <col min="13580" max="13580" width="6.140625" style="180" customWidth="1"/>
    <col min="13581" max="13582" width="12" style="180" customWidth="1"/>
    <col min="13583" max="13583" width="5.42578125" style="180" customWidth="1"/>
    <col min="13584" max="13585" width="12" style="180" customWidth="1"/>
    <col min="13586" max="13586" width="6.5703125" style="180" customWidth="1"/>
    <col min="13587" max="13588" width="12" style="180" customWidth="1"/>
    <col min="13589" max="13589" width="7" style="180" customWidth="1"/>
    <col min="13590" max="13591" width="12" style="180" customWidth="1"/>
    <col min="13592" max="13592" width="6.7109375" style="180" customWidth="1"/>
    <col min="13593" max="13594" width="12" style="180" customWidth="1"/>
    <col min="13595" max="13595" width="6.5703125" style="180" customWidth="1"/>
    <col min="13596" max="13597" width="12" style="180" customWidth="1"/>
    <col min="13598" max="13598" width="6.140625" style="180" customWidth="1"/>
    <col min="13599" max="13824" width="9.140625" style="180"/>
    <col min="13825" max="13825" width="13.42578125" style="180" customWidth="1"/>
    <col min="13826" max="13827" width="15.7109375" style="180" customWidth="1"/>
    <col min="13828" max="13828" width="6" style="180" customWidth="1"/>
    <col min="13829" max="13832" width="12" style="180" customWidth="1"/>
    <col min="13833" max="13833" width="5.85546875" style="180" customWidth="1"/>
    <col min="13834" max="13835" width="12" style="180" customWidth="1"/>
    <col min="13836" max="13836" width="6.140625" style="180" customWidth="1"/>
    <col min="13837" max="13838" width="12" style="180" customWidth="1"/>
    <col min="13839" max="13839" width="5.42578125" style="180" customWidth="1"/>
    <col min="13840" max="13841" width="12" style="180" customWidth="1"/>
    <col min="13842" max="13842" width="6.5703125" style="180" customWidth="1"/>
    <col min="13843" max="13844" width="12" style="180" customWidth="1"/>
    <col min="13845" max="13845" width="7" style="180" customWidth="1"/>
    <col min="13846" max="13847" width="12" style="180" customWidth="1"/>
    <col min="13848" max="13848" width="6.7109375" style="180" customWidth="1"/>
    <col min="13849" max="13850" width="12" style="180" customWidth="1"/>
    <col min="13851" max="13851" width="6.5703125" style="180" customWidth="1"/>
    <col min="13852" max="13853" width="12" style="180" customWidth="1"/>
    <col min="13854" max="13854" width="6.140625" style="180" customWidth="1"/>
    <col min="13855" max="14080" width="9.140625" style="180"/>
    <col min="14081" max="14081" width="13.42578125" style="180" customWidth="1"/>
    <col min="14082" max="14083" width="15.7109375" style="180" customWidth="1"/>
    <col min="14084" max="14084" width="6" style="180" customWidth="1"/>
    <col min="14085" max="14088" width="12" style="180" customWidth="1"/>
    <col min="14089" max="14089" width="5.85546875" style="180" customWidth="1"/>
    <col min="14090" max="14091" width="12" style="180" customWidth="1"/>
    <col min="14092" max="14092" width="6.140625" style="180" customWidth="1"/>
    <col min="14093" max="14094" width="12" style="180" customWidth="1"/>
    <col min="14095" max="14095" width="5.42578125" style="180" customWidth="1"/>
    <col min="14096" max="14097" width="12" style="180" customWidth="1"/>
    <col min="14098" max="14098" width="6.5703125" style="180" customWidth="1"/>
    <col min="14099" max="14100" width="12" style="180" customWidth="1"/>
    <col min="14101" max="14101" width="7" style="180" customWidth="1"/>
    <col min="14102" max="14103" width="12" style="180" customWidth="1"/>
    <col min="14104" max="14104" width="6.7109375" style="180" customWidth="1"/>
    <col min="14105" max="14106" width="12" style="180" customWidth="1"/>
    <col min="14107" max="14107" width="6.5703125" style="180" customWidth="1"/>
    <col min="14108" max="14109" width="12" style="180" customWidth="1"/>
    <col min="14110" max="14110" width="6.140625" style="180" customWidth="1"/>
    <col min="14111" max="14336" width="9.140625" style="180"/>
    <col min="14337" max="14337" width="13.42578125" style="180" customWidth="1"/>
    <col min="14338" max="14339" width="15.7109375" style="180" customWidth="1"/>
    <col min="14340" max="14340" width="6" style="180" customWidth="1"/>
    <col min="14341" max="14344" width="12" style="180" customWidth="1"/>
    <col min="14345" max="14345" width="5.85546875" style="180" customWidth="1"/>
    <col min="14346" max="14347" width="12" style="180" customWidth="1"/>
    <col min="14348" max="14348" width="6.140625" style="180" customWidth="1"/>
    <col min="14349" max="14350" width="12" style="180" customWidth="1"/>
    <col min="14351" max="14351" width="5.42578125" style="180" customWidth="1"/>
    <col min="14352" max="14353" width="12" style="180" customWidth="1"/>
    <col min="14354" max="14354" width="6.5703125" style="180" customWidth="1"/>
    <col min="14355" max="14356" width="12" style="180" customWidth="1"/>
    <col min="14357" max="14357" width="7" style="180" customWidth="1"/>
    <col min="14358" max="14359" width="12" style="180" customWidth="1"/>
    <col min="14360" max="14360" width="6.7109375" style="180" customWidth="1"/>
    <col min="14361" max="14362" width="12" style="180" customWidth="1"/>
    <col min="14363" max="14363" width="6.5703125" style="180" customWidth="1"/>
    <col min="14364" max="14365" width="12" style="180" customWidth="1"/>
    <col min="14366" max="14366" width="6.140625" style="180" customWidth="1"/>
    <col min="14367" max="14592" width="9.140625" style="180"/>
    <col min="14593" max="14593" width="13.42578125" style="180" customWidth="1"/>
    <col min="14594" max="14595" width="15.7109375" style="180" customWidth="1"/>
    <col min="14596" max="14596" width="6" style="180" customWidth="1"/>
    <col min="14597" max="14600" width="12" style="180" customWidth="1"/>
    <col min="14601" max="14601" width="5.85546875" style="180" customWidth="1"/>
    <col min="14602" max="14603" width="12" style="180" customWidth="1"/>
    <col min="14604" max="14604" width="6.140625" style="180" customWidth="1"/>
    <col min="14605" max="14606" width="12" style="180" customWidth="1"/>
    <col min="14607" max="14607" width="5.42578125" style="180" customWidth="1"/>
    <col min="14608" max="14609" width="12" style="180" customWidth="1"/>
    <col min="14610" max="14610" width="6.5703125" style="180" customWidth="1"/>
    <col min="14611" max="14612" width="12" style="180" customWidth="1"/>
    <col min="14613" max="14613" width="7" style="180" customWidth="1"/>
    <col min="14614" max="14615" width="12" style="180" customWidth="1"/>
    <col min="14616" max="14616" width="6.7109375" style="180" customWidth="1"/>
    <col min="14617" max="14618" width="12" style="180" customWidth="1"/>
    <col min="14619" max="14619" width="6.5703125" style="180" customWidth="1"/>
    <col min="14620" max="14621" width="12" style="180" customWidth="1"/>
    <col min="14622" max="14622" width="6.140625" style="180" customWidth="1"/>
    <col min="14623" max="14848" width="9.140625" style="180"/>
    <col min="14849" max="14849" width="13.42578125" style="180" customWidth="1"/>
    <col min="14850" max="14851" width="15.7109375" style="180" customWidth="1"/>
    <col min="14852" max="14852" width="6" style="180" customWidth="1"/>
    <col min="14853" max="14856" width="12" style="180" customWidth="1"/>
    <col min="14857" max="14857" width="5.85546875" style="180" customWidth="1"/>
    <col min="14858" max="14859" width="12" style="180" customWidth="1"/>
    <col min="14860" max="14860" width="6.140625" style="180" customWidth="1"/>
    <col min="14861" max="14862" width="12" style="180" customWidth="1"/>
    <col min="14863" max="14863" width="5.42578125" style="180" customWidth="1"/>
    <col min="14864" max="14865" width="12" style="180" customWidth="1"/>
    <col min="14866" max="14866" width="6.5703125" style="180" customWidth="1"/>
    <col min="14867" max="14868" width="12" style="180" customWidth="1"/>
    <col min="14869" max="14869" width="7" style="180" customWidth="1"/>
    <col min="14870" max="14871" width="12" style="180" customWidth="1"/>
    <col min="14872" max="14872" width="6.7109375" style="180" customWidth="1"/>
    <col min="14873" max="14874" width="12" style="180" customWidth="1"/>
    <col min="14875" max="14875" width="6.5703125" style="180" customWidth="1"/>
    <col min="14876" max="14877" width="12" style="180" customWidth="1"/>
    <col min="14878" max="14878" width="6.140625" style="180" customWidth="1"/>
    <col min="14879" max="15104" width="9.140625" style="180"/>
    <col min="15105" max="15105" width="13.42578125" style="180" customWidth="1"/>
    <col min="15106" max="15107" width="15.7109375" style="180" customWidth="1"/>
    <col min="15108" max="15108" width="6" style="180" customWidth="1"/>
    <col min="15109" max="15112" width="12" style="180" customWidth="1"/>
    <col min="15113" max="15113" width="5.85546875" style="180" customWidth="1"/>
    <col min="15114" max="15115" width="12" style="180" customWidth="1"/>
    <col min="15116" max="15116" width="6.140625" style="180" customWidth="1"/>
    <col min="15117" max="15118" width="12" style="180" customWidth="1"/>
    <col min="15119" max="15119" width="5.42578125" style="180" customWidth="1"/>
    <col min="15120" max="15121" width="12" style="180" customWidth="1"/>
    <col min="15122" max="15122" width="6.5703125" style="180" customWidth="1"/>
    <col min="15123" max="15124" width="12" style="180" customWidth="1"/>
    <col min="15125" max="15125" width="7" style="180" customWidth="1"/>
    <col min="15126" max="15127" width="12" style="180" customWidth="1"/>
    <col min="15128" max="15128" width="6.7109375" style="180" customWidth="1"/>
    <col min="15129" max="15130" width="12" style="180" customWidth="1"/>
    <col min="15131" max="15131" width="6.5703125" style="180" customWidth="1"/>
    <col min="15132" max="15133" width="12" style="180" customWidth="1"/>
    <col min="15134" max="15134" width="6.140625" style="180" customWidth="1"/>
    <col min="15135" max="15360" width="9.140625" style="180"/>
    <col min="15361" max="15361" width="13.42578125" style="180" customWidth="1"/>
    <col min="15362" max="15363" width="15.7109375" style="180" customWidth="1"/>
    <col min="15364" max="15364" width="6" style="180" customWidth="1"/>
    <col min="15365" max="15368" width="12" style="180" customWidth="1"/>
    <col min="15369" max="15369" width="5.85546875" style="180" customWidth="1"/>
    <col min="15370" max="15371" width="12" style="180" customWidth="1"/>
    <col min="15372" max="15372" width="6.140625" style="180" customWidth="1"/>
    <col min="15373" max="15374" width="12" style="180" customWidth="1"/>
    <col min="15375" max="15375" width="5.42578125" style="180" customWidth="1"/>
    <col min="15376" max="15377" width="12" style="180" customWidth="1"/>
    <col min="15378" max="15378" width="6.5703125" style="180" customWidth="1"/>
    <col min="15379" max="15380" width="12" style="180" customWidth="1"/>
    <col min="15381" max="15381" width="7" style="180" customWidth="1"/>
    <col min="15382" max="15383" width="12" style="180" customWidth="1"/>
    <col min="15384" max="15384" width="6.7109375" style="180" customWidth="1"/>
    <col min="15385" max="15386" width="12" style="180" customWidth="1"/>
    <col min="15387" max="15387" width="6.5703125" style="180" customWidth="1"/>
    <col min="15388" max="15389" width="12" style="180" customWidth="1"/>
    <col min="15390" max="15390" width="6.140625" style="180" customWidth="1"/>
    <col min="15391" max="15616" width="9.140625" style="180"/>
    <col min="15617" max="15617" width="13.42578125" style="180" customWidth="1"/>
    <col min="15618" max="15619" width="15.7109375" style="180" customWidth="1"/>
    <col min="15620" max="15620" width="6" style="180" customWidth="1"/>
    <col min="15621" max="15624" width="12" style="180" customWidth="1"/>
    <col min="15625" max="15625" width="5.85546875" style="180" customWidth="1"/>
    <col min="15626" max="15627" width="12" style="180" customWidth="1"/>
    <col min="15628" max="15628" width="6.140625" style="180" customWidth="1"/>
    <col min="15629" max="15630" width="12" style="180" customWidth="1"/>
    <col min="15631" max="15631" width="5.42578125" style="180" customWidth="1"/>
    <col min="15632" max="15633" width="12" style="180" customWidth="1"/>
    <col min="15634" max="15634" width="6.5703125" style="180" customWidth="1"/>
    <col min="15635" max="15636" width="12" style="180" customWidth="1"/>
    <col min="15637" max="15637" width="7" style="180" customWidth="1"/>
    <col min="15638" max="15639" width="12" style="180" customWidth="1"/>
    <col min="15640" max="15640" width="6.7109375" style="180" customWidth="1"/>
    <col min="15641" max="15642" width="12" style="180" customWidth="1"/>
    <col min="15643" max="15643" width="6.5703125" style="180" customWidth="1"/>
    <col min="15644" max="15645" width="12" style="180" customWidth="1"/>
    <col min="15646" max="15646" width="6.140625" style="180" customWidth="1"/>
    <col min="15647" max="15872" width="9.140625" style="180"/>
    <col min="15873" max="15873" width="13.42578125" style="180" customWidth="1"/>
    <col min="15874" max="15875" width="15.7109375" style="180" customWidth="1"/>
    <col min="15876" max="15876" width="6" style="180" customWidth="1"/>
    <col min="15877" max="15880" width="12" style="180" customWidth="1"/>
    <col min="15881" max="15881" width="5.85546875" style="180" customWidth="1"/>
    <col min="15882" max="15883" width="12" style="180" customWidth="1"/>
    <col min="15884" max="15884" width="6.140625" style="180" customWidth="1"/>
    <col min="15885" max="15886" width="12" style="180" customWidth="1"/>
    <col min="15887" max="15887" width="5.42578125" style="180" customWidth="1"/>
    <col min="15888" max="15889" width="12" style="180" customWidth="1"/>
    <col min="15890" max="15890" width="6.5703125" style="180" customWidth="1"/>
    <col min="15891" max="15892" width="12" style="180" customWidth="1"/>
    <col min="15893" max="15893" width="7" style="180" customWidth="1"/>
    <col min="15894" max="15895" width="12" style="180" customWidth="1"/>
    <col min="15896" max="15896" width="6.7109375" style="180" customWidth="1"/>
    <col min="15897" max="15898" width="12" style="180" customWidth="1"/>
    <col min="15899" max="15899" width="6.5703125" style="180" customWidth="1"/>
    <col min="15900" max="15901" width="12" style="180" customWidth="1"/>
    <col min="15902" max="15902" width="6.140625" style="180" customWidth="1"/>
    <col min="15903" max="16128" width="9.140625" style="180"/>
    <col min="16129" max="16129" width="13.42578125" style="180" customWidth="1"/>
    <col min="16130" max="16131" width="15.7109375" style="180" customWidth="1"/>
    <col min="16132" max="16132" width="6" style="180" customWidth="1"/>
    <col min="16133" max="16136" width="12" style="180" customWidth="1"/>
    <col min="16137" max="16137" width="5.85546875" style="180" customWidth="1"/>
    <col min="16138" max="16139" width="12" style="180" customWidth="1"/>
    <col min="16140" max="16140" width="6.140625" style="180" customWidth="1"/>
    <col min="16141" max="16142" width="12" style="180" customWidth="1"/>
    <col min="16143" max="16143" width="5.42578125" style="180" customWidth="1"/>
    <col min="16144" max="16145" width="12" style="180" customWidth="1"/>
    <col min="16146" max="16146" width="6.5703125" style="180" customWidth="1"/>
    <col min="16147" max="16148" width="12" style="180" customWidth="1"/>
    <col min="16149" max="16149" width="7" style="180" customWidth="1"/>
    <col min="16150" max="16151" width="12" style="180" customWidth="1"/>
    <col min="16152" max="16152" width="6.7109375" style="180" customWidth="1"/>
    <col min="16153" max="16154" width="12" style="180" customWidth="1"/>
    <col min="16155" max="16155" width="6.5703125" style="180" customWidth="1"/>
    <col min="16156" max="16157" width="12" style="180" customWidth="1"/>
    <col min="16158" max="16158" width="6.140625" style="180" customWidth="1"/>
    <col min="16159" max="16384" width="9.140625" style="180"/>
  </cols>
  <sheetData>
    <row r="1" spans="1:37" ht="18.75" customHeight="1">
      <c r="A1" s="456" t="s">
        <v>1219</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row>
    <row r="2" spans="1:37" ht="15.75">
      <c r="A2" s="181"/>
      <c r="B2" s="182" t="s">
        <v>661</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row>
    <row r="3" spans="1:37" ht="42" customHeight="1">
      <c r="A3" s="458" t="s">
        <v>766</v>
      </c>
      <c r="B3" s="459" t="s">
        <v>767</v>
      </c>
      <c r="C3" s="460"/>
      <c r="D3" s="461" t="s">
        <v>768</v>
      </c>
      <c r="E3" s="463" t="s">
        <v>769</v>
      </c>
      <c r="F3" s="464"/>
      <c r="G3" s="459" t="s">
        <v>770</v>
      </c>
      <c r="H3" s="460"/>
      <c r="I3" s="461" t="s">
        <v>768</v>
      </c>
      <c r="J3" s="457" t="s">
        <v>771</v>
      </c>
      <c r="K3" s="457"/>
      <c r="L3" s="461" t="s">
        <v>768</v>
      </c>
      <c r="M3" s="457" t="s">
        <v>772</v>
      </c>
      <c r="N3" s="457"/>
      <c r="O3" s="461" t="s">
        <v>768</v>
      </c>
      <c r="P3" s="465" t="s">
        <v>773</v>
      </c>
      <c r="Q3" s="466"/>
      <c r="R3" s="467"/>
      <c r="S3" s="465" t="s">
        <v>774</v>
      </c>
      <c r="T3" s="466"/>
      <c r="U3" s="467"/>
      <c r="V3" s="465" t="s">
        <v>775</v>
      </c>
      <c r="W3" s="466"/>
      <c r="X3" s="468"/>
      <c r="Y3" s="465" t="s">
        <v>776</v>
      </c>
      <c r="Z3" s="466"/>
      <c r="AA3" s="468"/>
      <c r="AB3" s="457" t="s">
        <v>777</v>
      </c>
      <c r="AC3" s="457"/>
      <c r="AD3" s="457"/>
      <c r="AE3" s="183"/>
      <c r="AF3" s="183"/>
      <c r="AG3" s="183"/>
      <c r="AH3" s="183"/>
      <c r="AI3" s="183"/>
      <c r="AJ3" s="183"/>
      <c r="AK3" s="183"/>
    </row>
    <row r="4" spans="1:37" ht="15.75">
      <c r="A4" s="458"/>
      <c r="B4" s="184" t="s">
        <v>393</v>
      </c>
      <c r="C4" s="184" t="s">
        <v>394</v>
      </c>
      <c r="D4" s="462"/>
      <c r="E4" s="184" t="s">
        <v>393</v>
      </c>
      <c r="F4" s="184" t="s">
        <v>394</v>
      </c>
      <c r="G4" s="184" t="s">
        <v>393</v>
      </c>
      <c r="H4" s="184" t="s">
        <v>394</v>
      </c>
      <c r="I4" s="462"/>
      <c r="J4" s="184" t="s">
        <v>393</v>
      </c>
      <c r="K4" s="184" t="s">
        <v>394</v>
      </c>
      <c r="L4" s="462"/>
      <c r="M4" s="184" t="s">
        <v>393</v>
      </c>
      <c r="N4" s="184" t="s">
        <v>394</v>
      </c>
      <c r="O4" s="462"/>
      <c r="P4" s="184" t="s">
        <v>393</v>
      </c>
      <c r="Q4" s="184" t="s">
        <v>394</v>
      </c>
      <c r="R4" s="184" t="s">
        <v>778</v>
      </c>
      <c r="S4" s="184" t="s">
        <v>393</v>
      </c>
      <c r="T4" s="184" t="s">
        <v>394</v>
      </c>
      <c r="U4" s="184" t="s">
        <v>778</v>
      </c>
      <c r="V4" s="184" t="s">
        <v>393</v>
      </c>
      <c r="W4" s="184" t="s">
        <v>394</v>
      </c>
      <c r="X4" s="184" t="s">
        <v>778</v>
      </c>
      <c r="Y4" s="184" t="s">
        <v>393</v>
      </c>
      <c r="Z4" s="184" t="s">
        <v>394</v>
      </c>
      <c r="AA4" s="184" t="s">
        <v>778</v>
      </c>
      <c r="AB4" s="184" t="s">
        <v>393</v>
      </c>
      <c r="AC4" s="184" t="s">
        <v>394</v>
      </c>
      <c r="AD4" s="184" t="s">
        <v>778</v>
      </c>
      <c r="AE4" s="183"/>
      <c r="AF4" s="183"/>
      <c r="AG4" s="183"/>
      <c r="AH4" s="183"/>
      <c r="AI4" s="183"/>
      <c r="AJ4" s="183"/>
      <c r="AK4" s="183"/>
    </row>
    <row r="5" spans="1:37" ht="31.5" customHeight="1">
      <c r="A5" s="185" t="s">
        <v>779</v>
      </c>
      <c r="B5" s="186">
        <f t="shared" ref="B5:H5" si="0">SUM(B6+B10)</f>
        <v>607902069.88000011</v>
      </c>
      <c r="C5" s="186">
        <f t="shared" si="0"/>
        <v>592227532.35000002</v>
      </c>
      <c r="D5" s="187">
        <f>SUM(C5/B5)*100</f>
        <v>97.421535752774417</v>
      </c>
      <c r="E5" s="186">
        <f t="shared" si="0"/>
        <v>14343474.199999999</v>
      </c>
      <c r="F5" s="186">
        <f t="shared" si="0"/>
        <v>14288886.039999999</v>
      </c>
      <c r="G5" s="186">
        <f t="shared" si="0"/>
        <v>417424081.85000008</v>
      </c>
      <c r="H5" s="186">
        <f t="shared" si="0"/>
        <v>403809025.34000003</v>
      </c>
      <c r="I5" s="188">
        <f>SUM(H5/G5)*100</f>
        <v>96.738315516043329</v>
      </c>
      <c r="J5" s="186">
        <f>SUM(J6+J10)</f>
        <v>156019379.47999999</v>
      </c>
      <c r="K5" s="186">
        <f t="shared" ref="K5:AC5" si="1">SUM(K6+K10)</f>
        <v>153569697.98000002</v>
      </c>
      <c r="L5" s="188">
        <f>SUM(K5/J5)*100</f>
        <v>98.429886397340795</v>
      </c>
      <c r="M5" s="186">
        <f t="shared" si="1"/>
        <v>48802082.75</v>
      </c>
      <c r="N5" s="186">
        <f t="shared" si="1"/>
        <v>49137695.070000008</v>
      </c>
      <c r="O5" s="188">
        <f>SUM(N5/M5)*100</f>
        <v>100.68770081334286</v>
      </c>
      <c r="P5" s="186">
        <f t="shared" si="1"/>
        <v>9709994.7400000002</v>
      </c>
      <c r="Q5" s="186">
        <f t="shared" si="1"/>
        <v>9791423.7400000002</v>
      </c>
      <c r="R5" s="187">
        <f>SUM(Q5/P5)*100</f>
        <v>100.83861013502464</v>
      </c>
      <c r="S5" s="186">
        <f t="shared" si="1"/>
        <v>9115022.6300000008</v>
      </c>
      <c r="T5" s="186">
        <f t="shared" si="1"/>
        <v>8634335.5</v>
      </c>
      <c r="U5" s="187">
        <f>SUM(T5/S5)*100</f>
        <v>94.726429658902546</v>
      </c>
      <c r="V5" s="186">
        <f t="shared" si="1"/>
        <v>14494872.41</v>
      </c>
      <c r="W5" s="186">
        <f t="shared" si="1"/>
        <v>14340179.940000001</v>
      </c>
      <c r="X5" s="187">
        <f>SUM(W5/V5)*100</f>
        <v>98.932777980899814</v>
      </c>
      <c r="Y5" s="186">
        <f t="shared" si="1"/>
        <v>9772275.4800000004</v>
      </c>
      <c r="Z5" s="186">
        <f t="shared" si="1"/>
        <v>9830472.0800000001</v>
      </c>
      <c r="AA5" s="187">
        <f>SUM(Z5/Y5)*100</f>
        <v>100.59552762423762</v>
      </c>
      <c r="AB5" s="186">
        <f t="shared" si="1"/>
        <v>5709917.4900000002</v>
      </c>
      <c r="AC5" s="186">
        <f t="shared" si="1"/>
        <v>6541283.8100000005</v>
      </c>
      <c r="AD5" s="187">
        <f>SUM(AC5/AB5)*100</f>
        <v>114.56004086672013</v>
      </c>
      <c r="AE5" s="183"/>
      <c r="AF5" s="183"/>
      <c r="AG5" s="183"/>
      <c r="AH5" s="183"/>
      <c r="AI5" s="183"/>
      <c r="AJ5" s="183"/>
      <c r="AK5" s="183"/>
    </row>
    <row r="6" spans="1:37" ht="24.75" customHeight="1">
      <c r="A6" s="189" t="s">
        <v>780</v>
      </c>
      <c r="B6" s="190">
        <f t="shared" ref="B6:H6" si="2">SUM(B8+B9)</f>
        <v>123179181.5</v>
      </c>
      <c r="C6" s="190">
        <f t="shared" si="2"/>
        <v>131365942.28</v>
      </c>
      <c r="D6" s="191">
        <f t="shared" ref="D6:D67" si="3">SUM(C6/B6)*100</f>
        <v>106.6462211230069</v>
      </c>
      <c r="E6" s="190">
        <f t="shared" si="2"/>
        <v>0</v>
      </c>
      <c r="F6" s="190">
        <f t="shared" si="2"/>
        <v>0</v>
      </c>
      <c r="G6" s="190">
        <f t="shared" si="2"/>
        <v>72383257.230000004</v>
      </c>
      <c r="H6" s="190">
        <f t="shared" si="2"/>
        <v>76920319.640000001</v>
      </c>
      <c r="I6" s="191">
        <f t="shared" ref="I6:I67" si="4">SUM(H6/G6)*100</f>
        <v>106.26811031117782</v>
      </c>
      <c r="J6" s="190">
        <f t="shared" ref="J6:AC6" si="5">SUM(J8+J9)</f>
        <v>44726684.409999996</v>
      </c>
      <c r="K6" s="190">
        <f t="shared" si="5"/>
        <v>48040450.579999998</v>
      </c>
      <c r="L6" s="191">
        <f t="shared" ref="L6:L66" si="6">SUM(K6/J6)*100</f>
        <v>107.40892425564886</v>
      </c>
      <c r="M6" s="190">
        <f t="shared" si="5"/>
        <v>6069239.8600000003</v>
      </c>
      <c r="N6" s="190">
        <f t="shared" si="5"/>
        <v>6405172.0600000005</v>
      </c>
      <c r="O6" s="191">
        <f t="shared" ref="O6:O66" si="7">SUM(N6/M6)*100</f>
        <v>105.5349962721691</v>
      </c>
      <c r="P6" s="190">
        <f t="shared" si="5"/>
        <v>1044630.5800000001</v>
      </c>
      <c r="Q6" s="190">
        <f t="shared" si="5"/>
        <v>1126245.55</v>
      </c>
      <c r="R6" s="191">
        <f>SUM(Q6/P6)*100</f>
        <v>107.8128068967692</v>
      </c>
      <c r="S6" s="190">
        <f t="shared" si="5"/>
        <v>1722303.3599999999</v>
      </c>
      <c r="T6" s="190">
        <f t="shared" si="5"/>
        <v>1241750.1400000001</v>
      </c>
      <c r="U6" s="191">
        <f>SUM(T6/S6)*100</f>
        <v>72.098224322107825</v>
      </c>
      <c r="V6" s="190">
        <f t="shared" si="5"/>
        <v>1287251.04</v>
      </c>
      <c r="W6" s="190">
        <f t="shared" si="5"/>
        <v>1132558.57</v>
      </c>
      <c r="X6" s="191">
        <f>SUM(W6/V6)*100</f>
        <v>87.982727129900013</v>
      </c>
      <c r="Y6" s="190">
        <f t="shared" si="5"/>
        <v>1016854.88</v>
      </c>
      <c r="Z6" s="190">
        <f t="shared" si="5"/>
        <v>1075051.48</v>
      </c>
      <c r="AA6" s="191">
        <f>SUM(Z6/Y6)*100</f>
        <v>105.72319621458668</v>
      </c>
      <c r="AB6" s="190">
        <f t="shared" si="5"/>
        <v>998200</v>
      </c>
      <c r="AC6" s="190">
        <f t="shared" si="5"/>
        <v>1829566.32</v>
      </c>
      <c r="AD6" s="191">
        <f>SUM(AC6/AB6)*100</f>
        <v>183.28654778601484</v>
      </c>
      <c r="AE6" s="183"/>
      <c r="AF6" s="183"/>
      <c r="AG6" s="183"/>
      <c r="AH6" s="183"/>
      <c r="AI6" s="183"/>
      <c r="AJ6" s="183"/>
      <c r="AK6" s="183"/>
    </row>
    <row r="7" spans="1:37" ht="13.5" customHeight="1">
      <c r="A7" s="192" t="s">
        <v>381</v>
      </c>
      <c r="B7" s="193"/>
      <c r="C7" s="193"/>
      <c r="D7" s="191"/>
      <c r="E7" s="193"/>
      <c r="F7" s="193"/>
      <c r="G7" s="193"/>
      <c r="H7" s="193"/>
      <c r="I7" s="191"/>
      <c r="J7" s="190"/>
      <c r="K7" s="190"/>
      <c r="L7" s="191"/>
      <c r="M7" s="190"/>
      <c r="N7" s="190"/>
      <c r="O7" s="191"/>
      <c r="P7" s="190"/>
      <c r="Q7" s="190"/>
      <c r="R7" s="191"/>
      <c r="S7" s="190"/>
      <c r="T7" s="190"/>
      <c r="U7" s="191"/>
      <c r="V7" s="190"/>
      <c r="W7" s="190"/>
      <c r="X7" s="191"/>
      <c r="Y7" s="190"/>
      <c r="Z7" s="190"/>
      <c r="AA7" s="191"/>
      <c r="AB7" s="190"/>
      <c r="AC7" s="190"/>
      <c r="AD7" s="191"/>
      <c r="AE7" s="183"/>
      <c r="AF7" s="183"/>
      <c r="AG7" s="183"/>
      <c r="AH7" s="183"/>
      <c r="AI7" s="183"/>
      <c r="AJ7" s="183"/>
      <c r="AK7" s="183"/>
    </row>
    <row r="8" spans="1:37" ht="15" customHeight="1">
      <c r="A8" s="194" t="s">
        <v>781</v>
      </c>
      <c r="B8" s="195">
        <f>SUM(G8+J8+M8)-E8</f>
        <v>111836410.31</v>
      </c>
      <c r="C8" s="195">
        <f>SUM(H8+K8+N8)-F8</f>
        <v>120699142.03</v>
      </c>
      <c r="D8" s="196">
        <f t="shared" si="3"/>
        <v>107.92472835584881</v>
      </c>
      <c r="E8" s="197"/>
      <c r="F8" s="197"/>
      <c r="G8" s="197">
        <v>64526289</v>
      </c>
      <c r="H8" s="197">
        <v>69499223.400000006</v>
      </c>
      <c r="I8" s="196">
        <f t="shared" si="4"/>
        <v>107.7068346515325</v>
      </c>
      <c r="J8" s="198">
        <v>42791150</v>
      </c>
      <c r="K8" s="198">
        <v>45993408.350000001</v>
      </c>
      <c r="L8" s="196">
        <f t="shared" si="6"/>
        <v>107.4834594302794</v>
      </c>
      <c r="M8" s="198">
        <f>SUM(P8+S8+V8+Y8+AB8)</f>
        <v>4518971.3100000005</v>
      </c>
      <c r="N8" s="198">
        <f>SUM(Q8+T8+W8+Z8+AC8)</f>
        <v>5206510.28</v>
      </c>
      <c r="O8" s="196">
        <f t="shared" si="7"/>
        <v>115.21450177120064</v>
      </c>
      <c r="P8" s="198">
        <v>820392.8</v>
      </c>
      <c r="Q8" s="198">
        <v>892429.77</v>
      </c>
      <c r="R8" s="196">
        <f t="shared" ref="R8:R67" si="8">SUM(Q8/P8)*100</f>
        <v>108.78079012882608</v>
      </c>
      <c r="S8" s="198">
        <v>676304.26</v>
      </c>
      <c r="T8" s="198">
        <v>604030.89</v>
      </c>
      <c r="U8" s="196">
        <f t="shared" ref="U8:U22" si="9">SUM(T8/S8)*100</f>
        <v>89.313482958099371</v>
      </c>
      <c r="V8" s="198">
        <v>1156082.46</v>
      </c>
      <c r="W8" s="198">
        <v>1004209.99</v>
      </c>
      <c r="X8" s="196">
        <f t="shared" ref="X8:X22" si="10">SUM(W8/V8)*100</f>
        <v>86.863180157581496</v>
      </c>
      <c r="Y8" s="198">
        <v>977991.79</v>
      </c>
      <c r="Z8" s="198">
        <v>1036188.39</v>
      </c>
      <c r="AA8" s="196">
        <f t="shared" ref="AA8:AA22" si="11">SUM(Z8/Y8)*100</f>
        <v>105.95062255072713</v>
      </c>
      <c r="AB8" s="198">
        <v>888200</v>
      </c>
      <c r="AC8" s="198">
        <v>1669651.24</v>
      </c>
      <c r="AD8" s="196">
        <f t="shared" ref="AD8:AD22" si="12">SUM(AC8/AB8)*100</f>
        <v>187.98145012384597</v>
      </c>
      <c r="AE8" s="183"/>
      <c r="AF8" s="469">
        <f>SUM(Q8+T8+W8+Z8+AC8)</f>
        <v>5206510.28</v>
      </c>
      <c r="AG8" s="183"/>
      <c r="AH8" s="183"/>
      <c r="AI8" s="183"/>
      <c r="AJ8" s="183"/>
      <c r="AK8" s="183"/>
    </row>
    <row r="9" spans="1:37" ht="15.75" customHeight="1">
      <c r="A9" s="194" t="s">
        <v>782</v>
      </c>
      <c r="B9" s="195">
        <f>SUM(G9+J9+M9)-E9</f>
        <v>11342771.190000001</v>
      </c>
      <c r="C9" s="195">
        <f>SUM(H9+K9+N9)-F9</f>
        <v>10666800.25</v>
      </c>
      <c r="D9" s="196">
        <f t="shared" si="3"/>
        <v>94.04051330422719</v>
      </c>
      <c r="E9" s="197"/>
      <c r="F9" s="197"/>
      <c r="G9" s="197">
        <v>7856968.2300000004</v>
      </c>
      <c r="H9" s="197">
        <v>7421096.2400000002</v>
      </c>
      <c r="I9" s="196">
        <f t="shared" si="4"/>
        <v>94.452415012501575</v>
      </c>
      <c r="J9" s="198">
        <v>1935534.41</v>
      </c>
      <c r="K9" s="198">
        <v>2047042.23</v>
      </c>
      <c r="L9" s="196">
        <f t="shared" si="6"/>
        <v>105.76108693412482</v>
      </c>
      <c r="M9" s="198">
        <f>SUM(P9+S9+V9+Y9+AB9)</f>
        <v>1550268.55</v>
      </c>
      <c r="N9" s="198">
        <f>SUM(Q9+T9+W9+Z9+AC9)</f>
        <v>1198661.78</v>
      </c>
      <c r="O9" s="196">
        <f t="shared" si="7"/>
        <v>77.319621816491079</v>
      </c>
      <c r="P9" s="198">
        <v>224237.78</v>
      </c>
      <c r="Q9" s="198">
        <v>233815.78</v>
      </c>
      <c r="R9" s="196">
        <f t="shared" si="8"/>
        <v>104.27135873357291</v>
      </c>
      <c r="S9" s="198">
        <v>1045999.1</v>
      </c>
      <c r="T9" s="198">
        <v>637719.25</v>
      </c>
      <c r="U9" s="196">
        <f t="shared" si="9"/>
        <v>60.967475975839747</v>
      </c>
      <c r="V9" s="198">
        <v>131168.57999999999</v>
      </c>
      <c r="W9" s="198">
        <v>128348.58</v>
      </c>
      <c r="X9" s="196">
        <f t="shared" si="10"/>
        <v>97.850094893152018</v>
      </c>
      <c r="Y9" s="198">
        <v>38863.089999999997</v>
      </c>
      <c r="Z9" s="198">
        <v>38863.089999999997</v>
      </c>
      <c r="AA9" s="196">
        <f t="shared" si="11"/>
        <v>100</v>
      </c>
      <c r="AB9" s="198">
        <v>110000</v>
      </c>
      <c r="AC9" s="198">
        <v>159915.07999999999</v>
      </c>
      <c r="AD9" s="196">
        <f t="shared" si="12"/>
        <v>145.37734545454543</v>
      </c>
      <c r="AE9" s="183"/>
      <c r="AF9" s="183"/>
      <c r="AG9" s="183"/>
      <c r="AH9" s="183"/>
      <c r="AI9" s="183"/>
      <c r="AJ9" s="183"/>
      <c r="AK9" s="183"/>
    </row>
    <row r="10" spans="1:37" ht="27" customHeight="1">
      <c r="A10" s="189" t="s">
        <v>783</v>
      </c>
      <c r="B10" s="190">
        <f>SUM(B12+B17+B18+B19+B22+B20+B21)</f>
        <v>484722888.38000005</v>
      </c>
      <c r="C10" s="190">
        <f>SUM(C12+C17+C18+C19+C22+C20+C21)</f>
        <v>460861590.06999999</v>
      </c>
      <c r="D10" s="191">
        <f t="shared" si="3"/>
        <v>95.07733204228353</v>
      </c>
      <c r="E10" s="190">
        <f>SUM(E12+E17+E18+E19+E22)</f>
        <v>14343474.199999999</v>
      </c>
      <c r="F10" s="190">
        <f>SUM(F12+F17+F18+F19+F22)</f>
        <v>14288886.039999999</v>
      </c>
      <c r="G10" s="190">
        <f>SUM(G12+G17+G18+G19+G22+G21)</f>
        <v>345040824.62000006</v>
      </c>
      <c r="H10" s="190">
        <f>SUM(H12+H17+H18+H19+H22+H21)</f>
        <v>326888705.70000005</v>
      </c>
      <c r="I10" s="191">
        <f t="shared" si="4"/>
        <v>94.739138784521714</v>
      </c>
      <c r="J10" s="190">
        <f>SUM(J12+J17+J18+J19+J22+J21)</f>
        <v>111292695.06999999</v>
      </c>
      <c r="K10" s="190">
        <f>SUM(K12+K17+K18+K19+K22+K21)</f>
        <v>105529247.40000001</v>
      </c>
      <c r="L10" s="191">
        <f t="shared" si="6"/>
        <v>94.821360318055966</v>
      </c>
      <c r="M10" s="190">
        <f>SUM(M12+M17+M18+M19+M22+M20+M21)</f>
        <v>42732842.890000001</v>
      </c>
      <c r="N10" s="190">
        <f>SUM(N12+N17+N18+N19+N22+N20+N21)</f>
        <v>42732523.010000005</v>
      </c>
      <c r="O10" s="191">
        <f t="shared" si="7"/>
        <v>99.999251442266981</v>
      </c>
      <c r="P10" s="190">
        <f>SUM(P12+P17+P18+P19+P22+P20+P21)</f>
        <v>8665364.1600000001</v>
      </c>
      <c r="Q10" s="190">
        <f>SUM(Q12+Q17+Q18+Q19+Q22+Q20+Q21)</f>
        <v>8665178.1899999995</v>
      </c>
      <c r="R10" s="191">
        <f t="shared" si="8"/>
        <v>99.997853869767425</v>
      </c>
      <c r="S10" s="190">
        <f>SUM(S12+S17+S18+S19+S22)</f>
        <v>7392719.2700000005</v>
      </c>
      <c r="T10" s="190">
        <f>SUM(T12+T17+T18+T19+T22)</f>
        <v>7392585.3600000003</v>
      </c>
      <c r="U10" s="191">
        <f t="shared" si="9"/>
        <v>99.998188623223612</v>
      </c>
      <c r="V10" s="190">
        <f>SUM(V12+V17+V18+V19+V22)</f>
        <v>13207621.370000001</v>
      </c>
      <c r="W10" s="190">
        <f>SUM(W12+W17+W18+W19+W22)</f>
        <v>13207621.370000001</v>
      </c>
      <c r="X10" s="191">
        <f t="shared" si="10"/>
        <v>100</v>
      </c>
      <c r="Y10" s="190">
        <f>SUM(Y12+Y17+Y18+Y19+Y22)</f>
        <v>8755420.5999999996</v>
      </c>
      <c r="Z10" s="190">
        <f>SUM(Z12+Z17+Z18+Z19+Z22)</f>
        <v>8755420.5999999996</v>
      </c>
      <c r="AA10" s="191">
        <f t="shared" si="11"/>
        <v>100</v>
      </c>
      <c r="AB10" s="190">
        <f>SUM(AB12+AB17+AB18+AB19+AB22+AB21)</f>
        <v>4711717.49</v>
      </c>
      <c r="AC10" s="190">
        <f>SUM(AC12+AC17+AC18+AC19+AC22+AC21)</f>
        <v>4711717.49</v>
      </c>
      <c r="AD10" s="191">
        <f t="shared" si="12"/>
        <v>100</v>
      </c>
      <c r="AE10" s="183"/>
      <c r="AF10" s="183"/>
      <c r="AG10" s="183"/>
      <c r="AH10" s="183"/>
      <c r="AI10" s="183"/>
      <c r="AJ10" s="183"/>
      <c r="AK10" s="183"/>
    </row>
    <row r="11" spans="1:37" ht="14.25" customHeight="1">
      <c r="A11" s="192" t="s">
        <v>381</v>
      </c>
      <c r="B11" s="193"/>
      <c r="C11" s="193"/>
      <c r="D11" s="191"/>
      <c r="E11" s="193"/>
      <c r="F11" s="193"/>
      <c r="G11" s="193"/>
      <c r="H11" s="193"/>
      <c r="I11" s="191"/>
      <c r="J11" s="190"/>
      <c r="K11" s="190"/>
      <c r="L11" s="191"/>
      <c r="M11" s="190"/>
      <c r="N11" s="190"/>
      <c r="O11" s="191"/>
      <c r="P11" s="190"/>
      <c r="Q11" s="190"/>
      <c r="R11" s="191"/>
      <c r="S11" s="190"/>
      <c r="T11" s="190"/>
      <c r="U11" s="191"/>
      <c r="V11" s="190"/>
      <c r="W11" s="190"/>
      <c r="X11" s="191"/>
      <c r="Y11" s="190"/>
      <c r="Z11" s="190"/>
      <c r="AA11" s="191"/>
      <c r="AB11" s="190"/>
      <c r="AC11" s="190"/>
      <c r="AD11" s="191"/>
      <c r="AE11" s="183"/>
      <c r="AF11" s="183"/>
      <c r="AG11" s="183"/>
      <c r="AH11" s="183"/>
      <c r="AI11" s="183"/>
      <c r="AJ11" s="183"/>
      <c r="AK11" s="183"/>
    </row>
    <row r="12" spans="1:37" ht="21" customHeight="1">
      <c r="A12" s="199" t="s">
        <v>784</v>
      </c>
      <c r="B12" s="195">
        <f t="shared" ref="B12:C22" si="13">SUM(G12+J12+M12)-E12</f>
        <v>184268414.61000001</v>
      </c>
      <c r="C12" s="195">
        <f t="shared" si="13"/>
        <v>184268414.61000001</v>
      </c>
      <c r="D12" s="196">
        <f t="shared" si="3"/>
        <v>100</v>
      </c>
      <c r="E12" s="200"/>
      <c r="F12" s="200"/>
      <c r="G12" s="198">
        <f>SUM(G14+G15+G16)</f>
        <v>134520746.44</v>
      </c>
      <c r="H12" s="198">
        <f>SUM(H14+H15+H16)</f>
        <v>134520746.44</v>
      </c>
      <c r="I12" s="196">
        <f t="shared" si="4"/>
        <v>100</v>
      </c>
      <c r="J12" s="198">
        <f>SUM(J14+J15+J16)</f>
        <v>19008470.060000002</v>
      </c>
      <c r="K12" s="198">
        <f>SUM(K14+K15+K16)</f>
        <v>19008470.060000002</v>
      </c>
      <c r="L12" s="196">
        <f t="shared" si="6"/>
        <v>100</v>
      </c>
      <c r="M12" s="198">
        <f>SUM(M14+M15+M16)</f>
        <v>30739198.109999999</v>
      </c>
      <c r="N12" s="198">
        <f>SUM(N14+N15+N16)</f>
        <v>30739198.109999999</v>
      </c>
      <c r="O12" s="196">
        <f t="shared" si="7"/>
        <v>100</v>
      </c>
      <c r="P12" s="198">
        <f>SUM(P14+P15+P16)</f>
        <v>6192621.3700000001</v>
      </c>
      <c r="Q12" s="198">
        <f>SUM(Q14+Q15+Q16)</f>
        <v>6192621.3700000001</v>
      </c>
      <c r="R12" s="196">
        <f t="shared" si="8"/>
        <v>100</v>
      </c>
      <c r="S12" s="198">
        <f>SUM(S14+S15+S16)</f>
        <v>5451959.6600000001</v>
      </c>
      <c r="T12" s="198">
        <f>SUM(T14+T15+T16)</f>
        <v>5451959.6600000001</v>
      </c>
      <c r="U12" s="196">
        <f t="shared" si="9"/>
        <v>100</v>
      </c>
      <c r="V12" s="198">
        <f>SUM(V14+V15+V16)</f>
        <v>8470267.0600000005</v>
      </c>
      <c r="W12" s="198">
        <f>SUM(W14+W15+W16)</f>
        <v>8470267.0600000005</v>
      </c>
      <c r="X12" s="196">
        <f t="shared" si="10"/>
        <v>100</v>
      </c>
      <c r="Y12" s="198">
        <f>SUM(Y14+Y15+Y16)</f>
        <v>6174827.4800000004</v>
      </c>
      <c r="Z12" s="198">
        <f>SUM(Z14+Z15+Z16)</f>
        <v>6174827.4800000004</v>
      </c>
      <c r="AA12" s="196">
        <f t="shared" si="11"/>
        <v>100</v>
      </c>
      <c r="AB12" s="198">
        <f>SUM(AB14+AB15+AB16)</f>
        <v>4449522.54</v>
      </c>
      <c r="AC12" s="198">
        <f>SUM(AC14+AC15+AC16)</f>
        <v>4449522.54</v>
      </c>
      <c r="AD12" s="196">
        <f t="shared" si="12"/>
        <v>100</v>
      </c>
      <c r="AE12" s="183"/>
      <c r="AF12" s="183"/>
      <c r="AG12" s="183"/>
      <c r="AH12" s="183"/>
      <c r="AI12" s="183"/>
      <c r="AJ12" s="183"/>
      <c r="AK12" s="183"/>
    </row>
    <row r="13" spans="1:37" ht="15" customHeight="1">
      <c r="A13" s="199" t="s">
        <v>785</v>
      </c>
      <c r="B13" s="195"/>
      <c r="C13" s="195"/>
      <c r="D13" s="196"/>
      <c r="E13" s="200"/>
      <c r="F13" s="200"/>
      <c r="G13" s="195"/>
      <c r="H13" s="195"/>
      <c r="I13" s="196"/>
      <c r="J13" s="198"/>
      <c r="K13" s="198"/>
      <c r="L13" s="196"/>
      <c r="M13" s="198"/>
      <c r="N13" s="198"/>
      <c r="O13" s="196"/>
      <c r="P13" s="198"/>
      <c r="Q13" s="198"/>
      <c r="R13" s="196"/>
      <c r="S13" s="198"/>
      <c r="T13" s="198"/>
      <c r="U13" s="196"/>
      <c r="V13" s="198"/>
      <c r="W13" s="198"/>
      <c r="X13" s="196"/>
      <c r="Y13" s="198"/>
      <c r="Z13" s="198"/>
      <c r="AA13" s="196"/>
      <c r="AB13" s="198"/>
      <c r="AC13" s="198"/>
      <c r="AD13" s="196"/>
      <c r="AE13" s="183"/>
      <c r="AF13" s="183"/>
      <c r="AG13" s="183"/>
      <c r="AH13" s="183"/>
      <c r="AI13" s="183"/>
      <c r="AJ13" s="183"/>
      <c r="AK13" s="183"/>
    </row>
    <row r="14" spans="1:37" s="204" customFormat="1" ht="17.25" customHeight="1">
      <c r="A14" s="201" t="s">
        <v>786</v>
      </c>
      <c r="B14" s="197">
        <f t="shared" si="13"/>
        <v>108347400</v>
      </c>
      <c r="C14" s="197">
        <f t="shared" si="13"/>
        <v>108347400</v>
      </c>
      <c r="D14" s="196">
        <f t="shared" si="3"/>
        <v>100</v>
      </c>
      <c r="E14" s="202"/>
      <c r="F14" s="202"/>
      <c r="G14" s="197">
        <v>83785600</v>
      </c>
      <c r="H14" s="197">
        <v>83785600</v>
      </c>
      <c r="I14" s="196">
        <f t="shared" si="4"/>
        <v>100</v>
      </c>
      <c r="J14" s="197">
        <v>6111200</v>
      </c>
      <c r="K14" s="197">
        <v>6111200</v>
      </c>
      <c r="L14" s="196">
        <f t="shared" si="6"/>
        <v>100</v>
      </c>
      <c r="M14" s="197">
        <f t="shared" ref="M14:N22" si="14">SUM(P14+S14+V14+Y14+AB14)</f>
        <v>18450600</v>
      </c>
      <c r="N14" s="197">
        <f t="shared" si="14"/>
        <v>18450600</v>
      </c>
      <c r="O14" s="196">
        <f t="shared" si="7"/>
        <v>100</v>
      </c>
      <c r="P14" s="197">
        <v>4307600</v>
      </c>
      <c r="Q14" s="197">
        <v>4307600</v>
      </c>
      <c r="R14" s="196">
        <f t="shared" si="8"/>
        <v>100</v>
      </c>
      <c r="S14" s="197">
        <v>3385000</v>
      </c>
      <c r="T14" s="197">
        <v>3385000</v>
      </c>
      <c r="U14" s="196">
        <f t="shared" si="9"/>
        <v>100</v>
      </c>
      <c r="V14" s="197">
        <v>5315200</v>
      </c>
      <c r="W14" s="197">
        <v>5315200</v>
      </c>
      <c r="X14" s="196">
        <f t="shared" si="10"/>
        <v>100</v>
      </c>
      <c r="Y14" s="197">
        <v>3018100</v>
      </c>
      <c r="Z14" s="197">
        <v>3018100</v>
      </c>
      <c r="AA14" s="196">
        <f t="shared" si="11"/>
        <v>100</v>
      </c>
      <c r="AB14" s="197">
        <v>2424700</v>
      </c>
      <c r="AC14" s="197">
        <v>2424700</v>
      </c>
      <c r="AD14" s="196">
        <f t="shared" si="12"/>
        <v>100</v>
      </c>
      <c r="AE14" s="203"/>
      <c r="AF14" s="203"/>
      <c r="AG14" s="203"/>
      <c r="AH14" s="203"/>
      <c r="AI14" s="203"/>
      <c r="AJ14" s="203"/>
      <c r="AK14" s="203"/>
    </row>
    <row r="15" spans="1:37" s="204" customFormat="1" ht="17.25" customHeight="1">
      <c r="A15" s="194" t="s">
        <v>787</v>
      </c>
      <c r="B15" s="197">
        <f>SUM(G15+J15+M15)-E15</f>
        <v>9923361</v>
      </c>
      <c r="C15" s="197">
        <f>SUM(H15+K15+N15)-F15</f>
        <v>9923361</v>
      </c>
      <c r="D15" s="196">
        <f t="shared" si="3"/>
        <v>100</v>
      </c>
      <c r="E15" s="202"/>
      <c r="F15" s="202"/>
      <c r="G15" s="197">
        <v>4861181</v>
      </c>
      <c r="H15" s="197">
        <v>4861181</v>
      </c>
      <c r="I15" s="196">
        <f t="shared" si="4"/>
        <v>100</v>
      </c>
      <c r="J15" s="197">
        <v>1017310</v>
      </c>
      <c r="K15" s="197">
        <v>1017310</v>
      </c>
      <c r="L15" s="196">
        <f t="shared" si="6"/>
        <v>100</v>
      </c>
      <c r="M15" s="197">
        <f>SUM(P15+S15+V15+Y15+AB15)</f>
        <v>4044870</v>
      </c>
      <c r="N15" s="197">
        <f>SUM(Q15+T15+W15+Z15+AC15)</f>
        <v>4044870</v>
      </c>
      <c r="O15" s="196">
        <f>SUM(N15/M15)*100</f>
        <v>100</v>
      </c>
      <c r="P15" s="197">
        <v>842186</v>
      </c>
      <c r="Q15" s="197">
        <v>842186</v>
      </c>
      <c r="R15" s="196">
        <f t="shared" si="8"/>
        <v>100</v>
      </c>
      <c r="S15" s="197">
        <v>836730</v>
      </c>
      <c r="T15" s="197">
        <v>836730</v>
      </c>
      <c r="U15" s="196">
        <f t="shared" si="9"/>
        <v>100</v>
      </c>
      <c r="V15" s="197">
        <v>835212</v>
      </c>
      <c r="W15" s="197">
        <v>835212</v>
      </c>
      <c r="X15" s="196">
        <f t="shared" si="10"/>
        <v>100</v>
      </c>
      <c r="Y15" s="197">
        <v>833576</v>
      </c>
      <c r="Z15" s="197">
        <v>833576</v>
      </c>
      <c r="AA15" s="196">
        <f t="shared" si="11"/>
        <v>100</v>
      </c>
      <c r="AB15" s="197">
        <v>697166</v>
      </c>
      <c r="AC15" s="197">
        <v>697166</v>
      </c>
      <c r="AD15" s="196">
        <f t="shared" si="12"/>
        <v>100</v>
      </c>
      <c r="AE15" s="203"/>
      <c r="AF15" s="203"/>
      <c r="AG15" s="203"/>
      <c r="AH15" s="203"/>
      <c r="AI15" s="203"/>
      <c r="AJ15" s="203"/>
      <c r="AK15" s="203"/>
    </row>
    <row r="16" spans="1:37" s="204" customFormat="1" ht="17.25" customHeight="1">
      <c r="A16" s="194" t="s">
        <v>801</v>
      </c>
      <c r="B16" s="197">
        <f>SUM(G16+J16+M16)-E16</f>
        <v>65997653.609999999</v>
      </c>
      <c r="C16" s="197">
        <f>SUM(H16+K16+N16)-F16</f>
        <v>65997653.609999999</v>
      </c>
      <c r="D16" s="196">
        <f>SUM(C16/B16)*100</f>
        <v>100</v>
      </c>
      <c r="E16" s="202"/>
      <c r="F16" s="202"/>
      <c r="G16" s="197">
        <v>45873965.439999998</v>
      </c>
      <c r="H16" s="197">
        <v>45873965.439999998</v>
      </c>
      <c r="I16" s="196">
        <f t="shared" si="4"/>
        <v>100</v>
      </c>
      <c r="J16" s="197">
        <v>11879960.060000001</v>
      </c>
      <c r="K16" s="197">
        <v>11879960.060000001</v>
      </c>
      <c r="L16" s="196"/>
      <c r="M16" s="197">
        <f>SUM(P16+S16+V16+Y16+AB16)</f>
        <v>8243728.1100000003</v>
      </c>
      <c r="N16" s="197">
        <f>SUM(Q16+T16+W16+Z16+AC16)</f>
        <v>8243728.1100000003</v>
      </c>
      <c r="O16" s="196">
        <f>SUM(N16/M16)*100</f>
        <v>100</v>
      </c>
      <c r="P16" s="197">
        <v>1042835.37</v>
      </c>
      <c r="Q16" s="197">
        <v>1042835.37</v>
      </c>
      <c r="R16" s="196">
        <f t="shared" si="8"/>
        <v>100</v>
      </c>
      <c r="S16" s="197">
        <v>1230229.6599999999</v>
      </c>
      <c r="T16" s="197">
        <v>1230229.6599999999</v>
      </c>
      <c r="U16" s="196">
        <f t="shared" si="9"/>
        <v>100</v>
      </c>
      <c r="V16" s="197">
        <v>2319855.06</v>
      </c>
      <c r="W16" s="197">
        <v>2319855.06</v>
      </c>
      <c r="X16" s="196">
        <f t="shared" si="10"/>
        <v>100</v>
      </c>
      <c r="Y16" s="197">
        <v>2323151.48</v>
      </c>
      <c r="Z16" s="197">
        <v>2323151.48</v>
      </c>
      <c r="AA16" s="196">
        <f t="shared" si="11"/>
        <v>100</v>
      </c>
      <c r="AB16" s="197">
        <v>1327656.54</v>
      </c>
      <c r="AC16" s="197">
        <v>1327656.54</v>
      </c>
      <c r="AD16" s="196">
        <f t="shared" si="12"/>
        <v>100</v>
      </c>
      <c r="AE16" s="203"/>
      <c r="AF16" s="203"/>
      <c r="AG16" s="203"/>
      <c r="AH16" s="203"/>
      <c r="AI16" s="203"/>
      <c r="AJ16" s="203"/>
      <c r="AK16" s="203"/>
    </row>
    <row r="17" spans="1:37" ht="21" customHeight="1">
      <c r="A17" s="199" t="s">
        <v>788</v>
      </c>
      <c r="B17" s="195">
        <f t="shared" si="13"/>
        <v>106034961.72</v>
      </c>
      <c r="C17" s="195">
        <f t="shared" si="13"/>
        <v>86373917.569999993</v>
      </c>
      <c r="D17" s="196">
        <f t="shared" si="3"/>
        <v>81.457960816812744</v>
      </c>
      <c r="E17" s="200"/>
      <c r="F17" s="200"/>
      <c r="G17" s="195">
        <v>57234386.899999999</v>
      </c>
      <c r="H17" s="195">
        <v>40112324.950000003</v>
      </c>
      <c r="I17" s="196">
        <f t="shared" si="4"/>
        <v>70.084309665244277</v>
      </c>
      <c r="J17" s="198">
        <v>42791579.969999999</v>
      </c>
      <c r="K17" s="198">
        <v>40252597.770000003</v>
      </c>
      <c r="L17" s="196">
        <f t="shared" si="6"/>
        <v>94.066631328452928</v>
      </c>
      <c r="M17" s="198">
        <f t="shared" si="14"/>
        <v>6008994.8499999996</v>
      </c>
      <c r="N17" s="198">
        <f t="shared" si="14"/>
        <v>6008994.8499999996</v>
      </c>
      <c r="O17" s="196">
        <f t="shared" si="7"/>
        <v>100</v>
      </c>
      <c r="P17" s="198">
        <v>1048024.66</v>
      </c>
      <c r="Q17" s="198">
        <v>1048024.66</v>
      </c>
      <c r="R17" s="196">
        <f t="shared" si="8"/>
        <v>100</v>
      </c>
      <c r="S17" s="198">
        <v>100000</v>
      </c>
      <c r="T17" s="198">
        <v>100000</v>
      </c>
      <c r="U17" s="196">
        <f t="shared" si="9"/>
        <v>100</v>
      </c>
      <c r="V17" s="198">
        <v>2592970.19</v>
      </c>
      <c r="W17" s="198">
        <v>2592970.19</v>
      </c>
      <c r="X17" s="196">
        <f t="shared" si="10"/>
        <v>100</v>
      </c>
      <c r="Y17" s="198">
        <v>2250000</v>
      </c>
      <c r="Z17" s="198">
        <v>2250000</v>
      </c>
      <c r="AA17" s="196">
        <f t="shared" si="11"/>
        <v>100</v>
      </c>
      <c r="AB17" s="198">
        <v>18000</v>
      </c>
      <c r="AC17" s="198">
        <v>18000</v>
      </c>
      <c r="AD17" s="196">
        <f t="shared" si="12"/>
        <v>100</v>
      </c>
      <c r="AE17" s="183"/>
      <c r="AF17" s="183"/>
      <c r="AG17" s="183"/>
      <c r="AH17" s="183"/>
      <c r="AI17" s="183"/>
      <c r="AJ17" s="183"/>
      <c r="AK17" s="183"/>
    </row>
    <row r="18" spans="1:37" ht="18.75" customHeight="1">
      <c r="A18" s="199" t="s">
        <v>789</v>
      </c>
      <c r="B18" s="195">
        <f t="shared" si="13"/>
        <v>129329676.95</v>
      </c>
      <c r="C18" s="195">
        <f t="shared" si="13"/>
        <v>128375656.93000001</v>
      </c>
      <c r="D18" s="196">
        <f t="shared" si="3"/>
        <v>99.262334800102508</v>
      </c>
      <c r="E18" s="200"/>
      <c r="F18" s="200"/>
      <c r="G18" s="195">
        <v>128084746.95</v>
      </c>
      <c r="H18" s="195">
        <v>127130726.93000001</v>
      </c>
      <c r="I18" s="196">
        <f t="shared" si="4"/>
        <v>99.255165003860753</v>
      </c>
      <c r="J18" s="198">
        <v>414980</v>
      </c>
      <c r="K18" s="198">
        <v>414980</v>
      </c>
      <c r="L18" s="196">
        <f t="shared" si="6"/>
        <v>100</v>
      </c>
      <c r="M18" s="198">
        <f t="shared" si="14"/>
        <v>829950</v>
      </c>
      <c r="N18" s="198">
        <f t="shared" si="14"/>
        <v>829950</v>
      </c>
      <c r="O18" s="196">
        <f t="shared" si="7"/>
        <v>100</v>
      </c>
      <c r="P18" s="198">
        <v>165990</v>
      </c>
      <c r="Q18" s="198">
        <v>165990</v>
      </c>
      <c r="R18" s="196">
        <f t="shared" si="8"/>
        <v>100</v>
      </c>
      <c r="S18" s="198">
        <v>165990</v>
      </c>
      <c r="T18" s="198">
        <v>165990</v>
      </c>
      <c r="U18" s="196">
        <f t="shared" si="9"/>
        <v>100</v>
      </c>
      <c r="V18" s="198">
        <v>165990</v>
      </c>
      <c r="W18" s="198">
        <v>165990</v>
      </c>
      <c r="X18" s="196">
        <f t="shared" si="10"/>
        <v>100</v>
      </c>
      <c r="Y18" s="198">
        <v>165990</v>
      </c>
      <c r="Z18" s="198">
        <v>165990</v>
      </c>
      <c r="AA18" s="196">
        <f t="shared" si="11"/>
        <v>100</v>
      </c>
      <c r="AB18" s="198">
        <v>165990</v>
      </c>
      <c r="AC18" s="198">
        <v>165990</v>
      </c>
      <c r="AD18" s="196">
        <f t="shared" si="12"/>
        <v>100</v>
      </c>
      <c r="AE18" s="183"/>
      <c r="AF18" s="183"/>
      <c r="AG18" s="183"/>
      <c r="AH18" s="183"/>
      <c r="AI18" s="183"/>
      <c r="AJ18" s="183"/>
      <c r="AK18" s="183"/>
    </row>
    <row r="19" spans="1:37" ht="18.75" customHeight="1">
      <c r="A19" s="199" t="s">
        <v>790</v>
      </c>
      <c r="B19" s="195">
        <f t="shared" si="13"/>
        <v>65315842.400000006</v>
      </c>
      <c r="C19" s="195">
        <f t="shared" si="13"/>
        <v>62069608.259999998</v>
      </c>
      <c r="D19" s="196">
        <f>SUM(C19/B19)*100</f>
        <v>95.029943700151975</v>
      </c>
      <c r="E19" s="200">
        <v>14343474.199999999</v>
      </c>
      <c r="F19" s="200">
        <v>14288886.039999999</v>
      </c>
      <c r="G19" s="195">
        <v>25132359.23</v>
      </c>
      <c r="H19" s="195">
        <v>25056322.280000001</v>
      </c>
      <c r="I19" s="196">
        <f t="shared" si="4"/>
        <v>99.697453990275477</v>
      </c>
      <c r="J19" s="198">
        <v>49372257.439999998</v>
      </c>
      <c r="K19" s="198">
        <v>46147791.969999999</v>
      </c>
      <c r="L19" s="196">
        <f t="shared" si="6"/>
        <v>93.469074259125065</v>
      </c>
      <c r="M19" s="198">
        <f t="shared" si="14"/>
        <v>5154699.9300000006</v>
      </c>
      <c r="N19" s="198">
        <f t="shared" si="14"/>
        <v>5154380.0500000007</v>
      </c>
      <c r="O19" s="196">
        <f t="shared" si="7"/>
        <v>99.993794401141798</v>
      </c>
      <c r="P19" s="198">
        <v>1258728.1299999999</v>
      </c>
      <c r="Q19" s="198">
        <v>1258542.1599999999</v>
      </c>
      <c r="R19" s="196">
        <f t="shared" si="8"/>
        <v>99.985225562568473</v>
      </c>
      <c r="S19" s="198">
        <v>1674769.61</v>
      </c>
      <c r="T19" s="198">
        <v>1674635.7</v>
      </c>
      <c r="U19" s="196">
        <f t="shared" si="9"/>
        <v>99.992004273351952</v>
      </c>
      <c r="V19" s="198">
        <v>1978394.12</v>
      </c>
      <c r="W19" s="198">
        <v>1978394.12</v>
      </c>
      <c r="X19" s="196">
        <v>80585.2</v>
      </c>
      <c r="Y19" s="198">
        <v>164603.12</v>
      </c>
      <c r="Z19" s="198">
        <v>164603.12</v>
      </c>
      <c r="AA19" s="196">
        <f t="shared" si="11"/>
        <v>100</v>
      </c>
      <c r="AB19" s="198">
        <v>78204.95</v>
      </c>
      <c r="AC19" s="198">
        <v>78204.95</v>
      </c>
      <c r="AD19" s="196">
        <f t="shared" si="12"/>
        <v>100</v>
      </c>
      <c r="AE19" s="183"/>
      <c r="AF19" s="183"/>
      <c r="AG19" s="183"/>
      <c r="AH19" s="183"/>
      <c r="AI19" s="183"/>
      <c r="AJ19" s="183"/>
      <c r="AK19" s="183"/>
    </row>
    <row r="20" spans="1:37" ht="29.25" customHeight="1">
      <c r="A20" s="199" t="s">
        <v>791</v>
      </c>
      <c r="B20" s="195">
        <f>SUM(G20+J20+M20)-E20</f>
        <v>0</v>
      </c>
      <c r="C20" s="195">
        <f>SUM(H20+K20+N20)-F20</f>
        <v>0</v>
      </c>
      <c r="D20" s="196" t="e">
        <f>SUM(C20/B20)*100</f>
        <v>#DIV/0!</v>
      </c>
      <c r="E20" s="200"/>
      <c r="F20" s="200"/>
      <c r="G20" s="195"/>
      <c r="H20" s="195"/>
      <c r="I20" s="196" t="e">
        <f t="shared" si="4"/>
        <v>#DIV/0!</v>
      </c>
      <c r="J20" s="198"/>
      <c r="K20" s="198"/>
      <c r="L20" s="196" t="e">
        <f t="shared" si="6"/>
        <v>#DIV/0!</v>
      </c>
      <c r="M20" s="198">
        <f>SUM(P20+S20+V20+Y20+AB20)</f>
        <v>0</v>
      </c>
      <c r="N20" s="198">
        <f>SUM(Q20+T20+W20+Z20+AC20)</f>
        <v>0</v>
      </c>
      <c r="O20" s="196" t="e">
        <f>SUM(N20/M20)*100</f>
        <v>#DIV/0!</v>
      </c>
      <c r="P20" s="198"/>
      <c r="Q20" s="198"/>
      <c r="R20" s="196" t="e">
        <f t="shared" si="8"/>
        <v>#DIV/0!</v>
      </c>
      <c r="S20" s="198"/>
      <c r="T20" s="198"/>
      <c r="U20" s="196"/>
      <c r="V20" s="198"/>
      <c r="W20" s="198"/>
      <c r="X20" s="196"/>
      <c r="Y20" s="198"/>
      <c r="Z20" s="198"/>
      <c r="AA20" s="196"/>
      <c r="AB20" s="198"/>
      <c r="AC20" s="198"/>
      <c r="AD20" s="196"/>
      <c r="AE20" s="183"/>
      <c r="AF20" s="183"/>
      <c r="AG20" s="183"/>
      <c r="AH20" s="183"/>
      <c r="AI20" s="183"/>
      <c r="AJ20" s="183"/>
      <c r="AK20" s="183"/>
    </row>
    <row r="21" spans="1:37" ht="18.75" customHeight="1">
      <c r="A21" s="199" t="s">
        <v>792</v>
      </c>
      <c r="B21" s="195">
        <f>SUM(G21+J21+M21)-E21</f>
        <v>500000.5</v>
      </c>
      <c r="C21" s="195">
        <f>SUM(H21+K21+N21)-F21</f>
        <v>500000.5</v>
      </c>
      <c r="D21" s="196">
        <f>SUM(C21/B21)*100</f>
        <v>100</v>
      </c>
      <c r="E21" s="200"/>
      <c r="F21" s="200"/>
      <c r="G21" s="195">
        <v>500000</v>
      </c>
      <c r="H21" s="195">
        <v>500000</v>
      </c>
      <c r="I21" s="196">
        <f t="shared" si="4"/>
        <v>100</v>
      </c>
      <c r="J21" s="198">
        <v>0.5</v>
      </c>
      <c r="K21" s="198">
        <v>0.5</v>
      </c>
      <c r="L21" s="196">
        <f t="shared" si="6"/>
        <v>100</v>
      </c>
      <c r="M21" s="198">
        <f>SUM(P21+S21+V21+Y21+AB21)</f>
        <v>0</v>
      </c>
      <c r="N21" s="198">
        <f>SUM(Q21+T21+W21+Z21+AC21)</f>
        <v>0</v>
      </c>
      <c r="O21" s="196" t="e">
        <f>SUM(N21/M21)*100</f>
        <v>#DIV/0!</v>
      </c>
      <c r="P21" s="198"/>
      <c r="Q21" s="198"/>
      <c r="R21" s="196" t="e">
        <f t="shared" si="8"/>
        <v>#DIV/0!</v>
      </c>
      <c r="S21" s="198"/>
      <c r="T21" s="198"/>
      <c r="U21" s="196"/>
      <c r="V21" s="198"/>
      <c r="W21" s="198"/>
      <c r="X21" s="196"/>
      <c r="Y21" s="198"/>
      <c r="Z21" s="198"/>
      <c r="AA21" s="196"/>
      <c r="AB21" s="198"/>
      <c r="AC21" s="198"/>
      <c r="AD21" s="196"/>
      <c r="AE21" s="183"/>
      <c r="AF21" s="183"/>
      <c r="AG21" s="183"/>
      <c r="AH21" s="183"/>
      <c r="AI21" s="183"/>
      <c r="AJ21" s="183"/>
      <c r="AK21" s="183"/>
    </row>
    <row r="22" spans="1:37" ht="27.75" customHeight="1">
      <c r="A22" s="199" t="s">
        <v>793</v>
      </c>
      <c r="B22" s="195">
        <f t="shared" si="13"/>
        <v>-726007.8</v>
      </c>
      <c r="C22" s="195">
        <f t="shared" si="13"/>
        <v>-726007.8</v>
      </c>
      <c r="D22" s="196">
        <f t="shared" si="3"/>
        <v>100</v>
      </c>
      <c r="E22" s="200"/>
      <c r="F22" s="200"/>
      <c r="G22" s="195">
        <v>-431414.9</v>
      </c>
      <c r="H22" s="195">
        <v>-431414.9</v>
      </c>
      <c r="I22" s="196">
        <f t="shared" si="4"/>
        <v>100</v>
      </c>
      <c r="J22" s="198">
        <v>-294592.90000000002</v>
      </c>
      <c r="K22" s="198">
        <v>-294592.90000000002</v>
      </c>
      <c r="L22" s="196"/>
      <c r="M22" s="198">
        <f t="shared" si="14"/>
        <v>0</v>
      </c>
      <c r="N22" s="198">
        <f t="shared" si="14"/>
        <v>0</v>
      </c>
      <c r="O22" s="196"/>
      <c r="P22" s="198"/>
      <c r="Q22" s="198"/>
      <c r="R22" s="196" t="e">
        <f t="shared" si="8"/>
        <v>#DIV/0!</v>
      </c>
      <c r="S22" s="198"/>
      <c r="T22" s="198"/>
      <c r="U22" s="196" t="e">
        <f t="shared" si="9"/>
        <v>#DIV/0!</v>
      </c>
      <c r="V22" s="198"/>
      <c r="W22" s="198"/>
      <c r="X22" s="196" t="e">
        <f t="shared" si="10"/>
        <v>#DIV/0!</v>
      </c>
      <c r="Y22" s="198"/>
      <c r="Z22" s="198"/>
      <c r="AA22" s="196" t="e">
        <f t="shared" si="11"/>
        <v>#DIV/0!</v>
      </c>
      <c r="AB22" s="198"/>
      <c r="AC22" s="198"/>
      <c r="AD22" s="196" t="e">
        <f t="shared" si="12"/>
        <v>#DIV/0!</v>
      </c>
      <c r="AE22" s="183"/>
      <c r="AF22" s="183"/>
      <c r="AG22" s="183"/>
      <c r="AH22" s="183"/>
      <c r="AI22" s="183"/>
      <c r="AJ22" s="183"/>
      <c r="AK22" s="183"/>
    </row>
    <row r="23" spans="1:37" ht="37.5" customHeight="1">
      <c r="A23" s="185" t="s">
        <v>794</v>
      </c>
      <c r="B23" s="186">
        <f>SUM(B24+B32+B34+B38+B43+B47+B54+B57+B62+B65)</f>
        <v>624999206.08999991</v>
      </c>
      <c r="C23" s="186">
        <f>SUM(C24+C32+C34+C38+C43+C47+C54+C57+C62+C65)</f>
        <v>588926898.58999991</v>
      </c>
      <c r="D23" s="187">
        <f t="shared" si="3"/>
        <v>94.228423468620278</v>
      </c>
      <c r="E23" s="186">
        <f t="shared" ref="E23:AC23" si="15">SUM(E24+E32+E34+E38+E43+E47+E54+E57+E62)</f>
        <v>14343474.199999999</v>
      </c>
      <c r="F23" s="186">
        <f t="shared" si="15"/>
        <v>14288886.039999999</v>
      </c>
      <c r="G23" s="186">
        <f t="shared" si="15"/>
        <v>429170794.67999995</v>
      </c>
      <c r="H23" s="186">
        <f t="shared" si="15"/>
        <v>404909931.95999998</v>
      </c>
      <c r="I23" s="188">
        <f t="shared" si="4"/>
        <v>94.34703781787168</v>
      </c>
      <c r="J23" s="186">
        <f>SUM(J24+J32+J34+J38+J43+J47+J54+J57+J62+J65)</f>
        <v>159060340.01000002</v>
      </c>
      <c r="K23" s="186">
        <f>SUM(K24+K32+K34+K38+K43+K47+K54+K57+K62+K65)</f>
        <v>149784023.38999999</v>
      </c>
      <c r="L23" s="188">
        <f t="shared" si="6"/>
        <v>94.168051810138948</v>
      </c>
      <c r="M23" s="186">
        <f>SUM(M24+M32+M34+M38+M43+M47+M54+M57+M62)</f>
        <v>51111545.599999994</v>
      </c>
      <c r="N23" s="186">
        <f>SUM(N24+N32+N34+N38+N43+N47+N54+N57+N62)</f>
        <v>48521829.280000001</v>
      </c>
      <c r="O23" s="188">
        <f t="shared" si="7"/>
        <v>94.933206793887308</v>
      </c>
      <c r="P23" s="186">
        <f t="shared" si="15"/>
        <v>10322238.720000001</v>
      </c>
      <c r="Q23" s="186">
        <f t="shared" si="15"/>
        <v>10286608.189999999</v>
      </c>
      <c r="R23" s="187">
        <f>SUM(Q23/P23)*100</f>
        <v>99.65481780681003</v>
      </c>
      <c r="S23" s="186">
        <f t="shared" si="15"/>
        <v>9079900.5299999993</v>
      </c>
      <c r="T23" s="186">
        <f t="shared" si="15"/>
        <v>8582681.9500000011</v>
      </c>
      <c r="U23" s="187">
        <f>SUM(T23/S23)*100</f>
        <v>94.523964460214216</v>
      </c>
      <c r="V23" s="186">
        <f t="shared" si="15"/>
        <v>15855453.989999998</v>
      </c>
      <c r="W23" s="186">
        <f t="shared" si="15"/>
        <v>15321392.440000001</v>
      </c>
      <c r="X23" s="187">
        <f>SUM(W23/V23)*100</f>
        <v>96.631685536492185</v>
      </c>
      <c r="Y23" s="186">
        <f t="shared" si="15"/>
        <v>9818405.870000001</v>
      </c>
      <c r="Z23" s="186">
        <f t="shared" si="15"/>
        <v>9580107.8499999996</v>
      </c>
      <c r="AA23" s="187">
        <f>SUM(Z23/Y23)*100</f>
        <v>97.572945922635796</v>
      </c>
      <c r="AB23" s="186">
        <f t="shared" si="15"/>
        <v>6035546.4900000002</v>
      </c>
      <c r="AC23" s="186">
        <f t="shared" si="15"/>
        <v>4751038.8499999996</v>
      </c>
      <c r="AD23" s="187">
        <f>SUM(AC23/AB23)*100</f>
        <v>78.717624955283867</v>
      </c>
      <c r="AE23" s="183"/>
      <c r="AF23" s="183"/>
      <c r="AG23" s="183"/>
      <c r="AH23" s="183"/>
      <c r="AI23" s="183"/>
      <c r="AJ23" s="183"/>
      <c r="AK23" s="183"/>
    </row>
    <row r="24" spans="1:37" ht="15.75">
      <c r="A24" s="205" t="s">
        <v>3</v>
      </c>
      <c r="B24" s="206">
        <f t="shared" ref="B24:H24" si="16">SUM(B25:B31)</f>
        <v>85301595.210000008</v>
      </c>
      <c r="C24" s="206">
        <f t="shared" si="16"/>
        <v>83833645.079999998</v>
      </c>
      <c r="D24" s="191">
        <f t="shared" si="3"/>
        <v>98.279105887309456</v>
      </c>
      <c r="E24" s="206">
        <f t="shared" si="16"/>
        <v>0</v>
      </c>
      <c r="F24" s="206">
        <f t="shared" si="16"/>
        <v>0</v>
      </c>
      <c r="G24" s="206">
        <f t="shared" si="16"/>
        <v>66830481.750000007</v>
      </c>
      <c r="H24" s="206">
        <f t="shared" si="16"/>
        <v>66346217.650000006</v>
      </c>
      <c r="I24" s="191">
        <f t="shared" si="4"/>
        <v>99.27538439448702</v>
      </c>
      <c r="J24" s="206">
        <f>SUM(J25:J31)</f>
        <v>1309312.45</v>
      </c>
      <c r="K24" s="206">
        <f t="shared" ref="K24:AC24" si="17">SUM(K25:K31)</f>
        <v>1303467.8999999999</v>
      </c>
      <c r="L24" s="191">
        <f t="shared" si="6"/>
        <v>99.553616862040826</v>
      </c>
      <c r="M24" s="206">
        <f>SUM(M25:M31)</f>
        <v>17161801.009999998</v>
      </c>
      <c r="N24" s="206">
        <f t="shared" si="17"/>
        <v>16183959.530000001</v>
      </c>
      <c r="O24" s="191">
        <f t="shared" si="7"/>
        <v>94.302221081399225</v>
      </c>
      <c r="P24" s="206">
        <f t="shared" si="17"/>
        <v>3256445.14</v>
      </c>
      <c r="Q24" s="206">
        <f t="shared" si="17"/>
        <v>3225321.9599999995</v>
      </c>
      <c r="R24" s="191">
        <f t="shared" si="8"/>
        <v>99.044259041317645</v>
      </c>
      <c r="S24" s="206">
        <f t="shared" si="17"/>
        <v>3096442.63</v>
      </c>
      <c r="T24" s="206">
        <f t="shared" si="17"/>
        <v>3042289.2</v>
      </c>
      <c r="U24" s="191">
        <f t="shared" ref="U24:U67" si="18">SUM(T24/S24)*100</f>
        <v>98.251108240297043</v>
      </c>
      <c r="V24" s="206">
        <f t="shared" si="17"/>
        <v>4032393.05</v>
      </c>
      <c r="W24" s="206">
        <f t="shared" si="17"/>
        <v>3847983.15</v>
      </c>
      <c r="X24" s="191">
        <f t="shared" ref="X24:X67" si="19">SUM(W24/V24)*100</f>
        <v>95.426787574688433</v>
      </c>
      <c r="Y24" s="206">
        <f t="shared" si="17"/>
        <v>4010449.54</v>
      </c>
      <c r="Z24" s="206">
        <f t="shared" si="17"/>
        <v>3883559.11</v>
      </c>
      <c r="AA24" s="191">
        <f t="shared" ref="AA24:AA67" si="20">SUM(Z24/Y24)*100</f>
        <v>96.836004823539056</v>
      </c>
      <c r="AB24" s="206">
        <f t="shared" si="17"/>
        <v>2766070.65</v>
      </c>
      <c r="AC24" s="206">
        <f t="shared" si="17"/>
        <v>2184806.11</v>
      </c>
      <c r="AD24" s="191">
        <f t="shared" ref="AD24:AD67" si="21">SUM(AC24/AB24)*100</f>
        <v>78.985911296228096</v>
      </c>
      <c r="AE24" s="183"/>
      <c r="AF24" s="183"/>
      <c r="AG24" s="183"/>
      <c r="AH24" s="183"/>
      <c r="AI24" s="183"/>
      <c r="AJ24" s="183"/>
      <c r="AK24" s="183"/>
    </row>
    <row r="25" spans="1:37" ht="15.75">
      <c r="A25" s="207" t="s">
        <v>6</v>
      </c>
      <c r="B25" s="208">
        <f t="shared" ref="B25:C31" si="22">SUM(G25+J25+M25)-E25</f>
        <v>6739396.0599999996</v>
      </c>
      <c r="C25" s="208">
        <f t="shared" si="22"/>
        <v>6399472.1799999997</v>
      </c>
      <c r="D25" s="191">
        <f t="shared" si="3"/>
        <v>94.956167036724054</v>
      </c>
      <c r="E25" s="209"/>
      <c r="F25" s="209"/>
      <c r="G25" s="209">
        <v>2077006.14</v>
      </c>
      <c r="H25" s="209">
        <v>2077006.14</v>
      </c>
      <c r="I25" s="191">
        <f t="shared" si="4"/>
        <v>100</v>
      </c>
      <c r="J25" s="209"/>
      <c r="K25" s="209"/>
      <c r="L25" s="191"/>
      <c r="M25" s="190">
        <f t="shared" ref="M25:N28" si="23">SUM(P25+S25+V25+Y25+AB25)</f>
        <v>4662389.92</v>
      </c>
      <c r="N25" s="190">
        <f t="shared" si="23"/>
        <v>4322466.04</v>
      </c>
      <c r="O25" s="191">
        <f t="shared" si="7"/>
        <v>92.709235267049479</v>
      </c>
      <c r="P25" s="209">
        <v>1019528</v>
      </c>
      <c r="Q25" s="209">
        <v>1018699.75</v>
      </c>
      <c r="R25" s="191">
        <f t="shared" si="8"/>
        <v>99.918761426856349</v>
      </c>
      <c r="S25" s="209">
        <v>1036394.72</v>
      </c>
      <c r="T25" s="209">
        <v>1036394.72</v>
      </c>
      <c r="U25" s="191">
        <f t="shared" si="18"/>
        <v>100</v>
      </c>
      <c r="V25" s="209">
        <v>953881</v>
      </c>
      <c r="W25" s="209">
        <v>951024.59</v>
      </c>
      <c r="X25" s="191">
        <f t="shared" si="19"/>
        <v>99.700548600926112</v>
      </c>
      <c r="Y25" s="209">
        <v>1031867.2</v>
      </c>
      <c r="Z25" s="209">
        <v>1031848.54</v>
      </c>
      <c r="AA25" s="191">
        <f t="shared" si="20"/>
        <v>99.998191627759851</v>
      </c>
      <c r="AB25" s="209">
        <v>620719</v>
      </c>
      <c r="AC25" s="209">
        <v>284498.44</v>
      </c>
      <c r="AD25" s="191">
        <f t="shared" si="21"/>
        <v>45.833692862631885</v>
      </c>
      <c r="AE25" s="183"/>
      <c r="AF25" s="183"/>
      <c r="AG25" s="183"/>
      <c r="AH25" s="183"/>
      <c r="AI25" s="183"/>
      <c r="AJ25" s="183"/>
      <c r="AK25" s="183"/>
    </row>
    <row r="26" spans="1:37" ht="15.75">
      <c r="A26" s="207" t="s">
        <v>795</v>
      </c>
      <c r="B26" s="208">
        <f t="shared" si="22"/>
        <v>0</v>
      </c>
      <c r="C26" s="208">
        <f t="shared" si="22"/>
        <v>0</v>
      </c>
      <c r="D26" s="191" t="e">
        <f t="shared" si="3"/>
        <v>#DIV/0!</v>
      </c>
      <c r="E26" s="209"/>
      <c r="F26" s="209"/>
      <c r="G26" s="209"/>
      <c r="H26" s="209"/>
      <c r="I26" s="191"/>
      <c r="J26" s="209"/>
      <c r="K26" s="209"/>
      <c r="L26" s="191"/>
      <c r="M26" s="190">
        <f t="shared" si="23"/>
        <v>0</v>
      </c>
      <c r="N26" s="190">
        <f t="shared" si="23"/>
        <v>0</v>
      </c>
      <c r="O26" s="191"/>
      <c r="P26" s="209"/>
      <c r="Q26" s="209"/>
      <c r="R26" s="191"/>
      <c r="S26" s="209"/>
      <c r="T26" s="209"/>
      <c r="U26" s="191"/>
      <c r="V26" s="209"/>
      <c r="W26" s="209"/>
      <c r="X26" s="191"/>
      <c r="Y26" s="209"/>
      <c r="Z26" s="209"/>
      <c r="AA26" s="191"/>
      <c r="AB26" s="209"/>
      <c r="AC26" s="209"/>
      <c r="AD26" s="191"/>
      <c r="AE26" s="183"/>
      <c r="AF26" s="183"/>
      <c r="AG26" s="183"/>
      <c r="AH26" s="183"/>
      <c r="AI26" s="183"/>
      <c r="AJ26" s="183"/>
      <c r="AK26" s="183"/>
    </row>
    <row r="27" spans="1:37" ht="15.75">
      <c r="A27" s="207" t="s">
        <v>20</v>
      </c>
      <c r="B27" s="208">
        <f t="shared" si="22"/>
        <v>48213008.060000002</v>
      </c>
      <c r="C27" s="208">
        <f t="shared" si="22"/>
        <v>47752841.920000002</v>
      </c>
      <c r="D27" s="191">
        <f t="shared" si="3"/>
        <v>99.045556046975264</v>
      </c>
      <c r="E27" s="209"/>
      <c r="F27" s="209"/>
      <c r="G27" s="209">
        <v>38141774.450000003</v>
      </c>
      <c r="H27" s="209">
        <v>38037437.93</v>
      </c>
      <c r="I27" s="191">
        <f t="shared" si="4"/>
        <v>99.726450797047278</v>
      </c>
      <c r="J27" s="209"/>
      <c r="K27" s="209"/>
      <c r="L27" s="191"/>
      <c r="M27" s="190">
        <f t="shared" si="23"/>
        <v>10071233.609999999</v>
      </c>
      <c r="N27" s="190">
        <f t="shared" si="23"/>
        <v>9715403.9900000002</v>
      </c>
      <c r="O27" s="191">
        <f t="shared" si="7"/>
        <v>96.466871549412915</v>
      </c>
      <c r="P27" s="209">
        <v>1857967.15</v>
      </c>
      <c r="Q27" s="209">
        <v>1852857.39</v>
      </c>
      <c r="R27" s="191">
        <f t="shared" si="8"/>
        <v>99.724981144042289</v>
      </c>
      <c r="S27" s="209">
        <v>1454394.86</v>
      </c>
      <c r="T27" s="209">
        <v>1442099.59</v>
      </c>
      <c r="U27" s="191">
        <f t="shared" si="18"/>
        <v>99.154612661378621</v>
      </c>
      <c r="V27" s="209">
        <v>2417645</v>
      </c>
      <c r="W27" s="209">
        <v>2372409.4500000002</v>
      </c>
      <c r="X27" s="191">
        <f t="shared" si="19"/>
        <v>98.128941593989211</v>
      </c>
      <c r="Y27" s="209">
        <v>2509812</v>
      </c>
      <c r="Z27" s="209">
        <v>2410751.5699999998</v>
      </c>
      <c r="AA27" s="191">
        <f t="shared" si="20"/>
        <v>96.053073696356535</v>
      </c>
      <c r="AB27" s="209">
        <v>1831414.6</v>
      </c>
      <c r="AC27" s="209">
        <v>1637285.99</v>
      </c>
      <c r="AD27" s="191">
        <f t="shared" si="21"/>
        <v>89.400073036438599</v>
      </c>
      <c r="AE27" s="183"/>
      <c r="AF27" s="183"/>
      <c r="AG27" s="183"/>
      <c r="AH27" s="183"/>
      <c r="AI27" s="183"/>
      <c r="AJ27" s="183"/>
      <c r="AK27" s="183"/>
    </row>
    <row r="28" spans="1:37" ht="15.75">
      <c r="A28" s="207" t="s">
        <v>54</v>
      </c>
      <c r="B28" s="208">
        <f t="shared" si="22"/>
        <v>7870818.9299999997</v>
      </c>
      <c r="C28" s="208">
        <f t="shared" si="22"/>
        <v>7870818.9299999997</v>
      </c>
      <c r="D28" s="191">
        <f t="shared" si="3"/>
        <v>100</v>
      </c>
      <c r="E28" s="209"/>
      <c r="F28" s="209"/>
      <c r="G28" s="209">
        <v>7870818.9299999997</v>
      </c>
      <c r="H28" s="209">
        <v>7870818.9299999997</v>
      </c>
      <c r="I28" s="191">
        <f t="shared" si="4"/>
        <v>100</v>
      </c>
      <c r="J28" s="209"/>
      <c r="K28" s="209"/>
      <c r="L28" s="191"/>
      <c r="M28" s="190">
        <f t="shared" si="23"/>
        <v>0</v>
      </c>
      <c r="N28" s="190">
        <f t="shared" si="23"/>
        <v>0</v>
      </c>
      <c r="O28" s="191" t="e">
        <f t="shared" si="7"/>
        <v>#DIV/0!</v>
      </c>
      <c r="P28" s="209"/>
      <c r="Q28" s="209"/>
      <c r="R28" s="191" t="e">
        <f t="shared" si="8"/>
        <v>#DIV/0!</v>
      </c>
      <c r="S28" s="209"/>
      <c r="T28" s="209"/>
      <c r="U28" s="191" t="e">
        <f t="shared" si="18"/>
        <v>#DIV/0!</v>
      </c>
      <c r="V28" s="209"/>
      <c r="W28" s="209"/>
      <c r="X28" s="191" t="e">
        <f t="shared" si="19"/>
        <v>#DIV/0!</v>
      </c>
      <c r="Y28" s="209"/>
      <c r="Z28" s="209"/>
      <c r="AA28" s="191" t="e">
        <f t="shared" si="20"/>
        <v>#DIV/0!</v>
      </c>
      <c r="AB28" s="209"/>
      <c r="AC28" s="209"/>
      <c r="AD28" s="191" t="e">
        <f t="shared" si="21"/>
        <v>#DIV/0!</v>
      </c>
      <c r="AE28" s="183"/>
      <c r="AF28" s="183"/>
      <c r="AG28" s="183"/>
      <c r="AH28" s="183"/>
      <c r="AI28" s="183"/>
      <c r="AJ28" s="183"/>
      <c r="AK28" s="183"/>
    </row>
    <row r="29" spans="1:37" ht="15.75">
      <c r="A29" s="207" t="s">
        <v>796</v>
      </c>
      <c r="B29" s="208">
        <f t="shared" si="22"/>
        <v>2314121.6</v>
      </c>
      <c r="C29" s="208">
        <f t="shared" si="22"/>
        <v>2314121.6</v>
      </c>
      <c r="D29" s="191">
        <f t="shared" si="3"/>
        <v>100</v>
      </c>
      <c r="E29" s="209"/>
      <c r="F29" s="209"/>
      <c r="G29" s="209">
        <v>178775.6</v>
      </c>
      <c r="H29" s="209">
        <v>178775.6</v>
      </c>
      <c r="I29" s="191">
        <f t="shared" si="4"/>
        <v>100</v>
      </c>
      <c r="J29" s="209">
        <v>990214</v>
      </c>
      <c r="K29" s="209">
        <v>990214</v>
      </c>
      <c r="L29" s="191">
        <f t="shared" si="6"/>
        <v>100</v>
      </c>
      <c r="M29" s="190">
        <f t="shared" ref="M29:N31" si="24">SUM(P29+S29+V29+Y29+AB29)</f>
        <v>1145132</v>
      </c>
      <c r="N29" s="190">
        <f t="shared" si="24"/>
        <v>1145132</v>
      </c>
      <c r="O29" s="191">
        <f t="shared" si="7"/>
        <v>100</v>
      </c>
      <c r="P29" s="209">
        <v>263174</v>
      </c>
      <c r="Q29" s="209">
        <v>263174</v>
      </c>
      <c r="R29" s="191">
        <f t="shared" si="8"/>
        <v>100</v>
      </c>
      <c r="S29" s="209">
        <v>286454</v>
      </c>
      <c r="T29" s="209">
        <v>286454</v>
      </c>
      <c r="U29" s="191"/>
      <c r="V29" s="209">
        <v>276056</v>
      </c>
      <c r="W29" s="209">
        <v>276056</v>
      </c>
      <c r="X29" s="191"/>
      <c r="Y29" s="209">
        <v>214020</v>
      </c>
      <c r="Z29" s="209">
        <v>214020</v>
      </c>
      <c r="AA29" s="191"/>
      <c r="AB29" s="209">
        <v>105428</v>
      </c>
      <c r="AC29" s="209">
        <v>105428</v>
      </c>
      <c r="AD29" s="191"/>
      <c r="AE29" s="183"/>
      <c r="AF29" s="183"/>
      <c r="AG29" s="183"/>
      <c r="AH29" s="183"/>
      <c r="AI29" s="183"/>
      <c r="AJ29" s="183"/>
      <c r="AK29" s="183"/>
    </row>
    <row r="30" spans="1:37" ht="15.75">
      <c r="A30" s="207" t="s">
        <v>58</v>
      </c>
      <c r="B30" s="208">
        <f t="shared" si="22"/>
        <v>186406.52</v>
      </c>
      <c r="C30" s="208">
        <f t="shared" si="22"/>
        <v>0</v>
      </c>
      <c r="D30" s="191">
        <f t="shared" si="3"/>
        <v>0</v>
      </c>
      <c r="E30" s="209"/>
      <c r="F30" s="209"/>
      <c r="G30" s="209">
        <v>135906.51999999999</v>
      </c>
      <c r="H30" s="209"/>
      <c r="I30" s="191">
        <f t="shared" si="4"/>
        <v>0</v>
      </c>
      <c r="J30" s="209"/>
      <c r="K30" s="209"/>
      <c r="L30" s="191"/>
      <c r="M30" s="190">
        <f t="shared" si="24"/>
        <v>50500</v>
      </c>
      <c r="N30" s="190">
        <f t="shared" si="24"/>
        <v>0</v>
      </c>
      <c r="O30" s="191">
        <f t="shared" si="7"/>
        <v>0</v>
      </c>
      <c r="P30" s="209">
        <v>20000</v>
      </c>
      <c r="Q30" s="209"/>
      <c r="R30" s="191">
        <f t="shared" si="8"/>
        <v>0</v>
      </c>
      <c r="S30" s="209">
        <v>500</v>
      </c>
      <c r="T30" s="209"/>
      <c r="U30" s="191">
        <f t="shared" si="18"/>
        <v>0</v>
      </c>
      <c r="V30" s="209">
        <v>10000</v>
      </c>
      <c r="W30" s="209"/>
      <c r="X30" s="191">
        <f t="shared" si="19"/>
        <v>0</v>
      </c>
      <c r="Y30" s="209">
        <v>10000</v>
      </c>
      <c r="Z30" s="209"/>
      <c r="AA30" s="191">
        <f t="shared" si="20"/>
        <v>0</v>
      </c>
      <c r="AB30" s="209">
        <v>10000</v>
      </c>
      <c r="AC30" s="209"/>
      <c r="AD30" s="191">
        <f t="shared" si="21"/>
        <v>0</v>
      </c>
      <c r="AE30" s="183"/>
      <c r="AF30" s="183"/>
      <c r="AG30" s="183"/>
      <c r="AH30" s="183"/>
      <c r="AI30" s="183"/>
      <c r="AJ30" s="183"/>
      <c r="AK30" s="183"/>
    </row>
    <row r="31" spans="1:37" ht="15.75">
      <c r="A31" s="207" t="s">
        <v>64</v>
      </c>
      <c r="B31" s="208">
        <f t="shared" si="22"/>
        <v>19977844.039999999</v>
      </c>
      <c r="C31" s="208">
        <f t="shared" si="22"/>
        <v>19496390.449999999</v>
      </c>
      <c r="D31" s="191">
        <f t="shared" si="3"/>
        <v>97.590062325864466</v>
      </c>
      <c r="E31" s="209"/>
      <c r="F31" s="209"/>
      <c r="G31" s="209">
        <v>18426200.109999999</v>
      </c>
      <c r="H31" s="209">
        <v>18182179.050000001</v>
      </c>
      <c r="I31" s="191">
        <f t="shared" si="4"/>
        <v>98.675684305265051</v>
      </c>
      <c r="J31" s="209">
        <v>319098.45</v>
      </c>
      <c r="K31" s="209">
        <v>313253.90000000002</v>
      </c>
      <c r="L31" s="191">
        <f t="shared" si="6"/>
        <v>98.168417928698815</v>
      </c>
      <c r="M31" s="190">
        <f t="shared" si="24"/>
        <v>1232545.48</v>
      </c>
      <c r="N31" s="190">
        <f t="shared" si="24"/>
        <v>1000957.5</v>
      </c>
      <c r="O31" s="191">
        <f t="shared" si="7"/>
        <v>81.210593543371729</v>
      </c>
      <c r="P31" s="209">
        <v>95775.99</v>
      </c>
      <c r="Q31" s="209">
        <v>90590.82</v>
      </c>
      <c r="R31" s="191">
        <f t="shared" si="8"/>
        <v>94.586148365576804</v>
      </c>
      <c r="S31" s="209">
        <v>318699.05</v>
      </c>
      <c r="T31" s="209">
        <v>277340.89</v>
      </c>
      <c r="U31" s="191">
        <f t="shared" si="18"/>
        <v>87.022816666695434</v>
      </c>
      <c r="V31" s="209">
        <v>374811.05</v>
      </c>
      <c r="W31" s="209">
        <v>248493.11</v>
      </c>
      <c r="X31" s="191">
        <f t="shared" si="19"/>
        <v>66.298234803909864</v>
      </c>
      <c r="Y31" s="209">
        <v>244750.34</v>
      </c>
      <c r="Z31" s="209">
        <v>226939</v>
      </c>
      <c r="AA31" s="191">
        <f t="shared" si="20"/>
        <v>92.72264953748379</v>
      </c>
      <c r="AB31" s="209">
        <v>198509.05</v>
      </c>
      <c r="AC31" s="209">
        <v>157593.68</v>
      </c>
      <c r="AD31" s="191">
        <f t="shared" si="21"/>
        <v>79.38866263276158</v>
      </c>
      <c r="AE31" s="183"/>
      <c r="AF31" s="183"/>
      <c r="AG31" s="183"/>
      <c r="AH31" s="183"/>
      <c r="AI31" s="183"/>
      <c r="AJ31" s="183"/>
      <c r="AK31" s="183"/>
    </row>
    <row r="32" spans="1:37" ht="15.75">
      <c r="A32" s="205" t="s">
        <v>399</v>
      </c>
      <c r="B32" s="206">
        <f t="shared" ref="B32:H32" si="25">SUM(B33)</f>
        <v>1244930</v>
      </c>
      <c r="C32" s="206">
        <f t="shared" si="25"/>
        <v>1244930</v>
      </c>
      <c r="D32" s="210">
        <f t="shared" si="3"/>
        <v>100</v>
      </c>
      <c r="E32" s="206">
        <f t="shared" si="25"/>
        <v>0</v>
      </c>
      <c r="F32" s="206">
        <f t="shared" si="25"/>
        <v>0</v>
      </c>
      <c r="G32" s="206">
        <f t="shared" si="25"/>
        <v>0</v>
      </c>
      <c r="H32" s="206">
        <f t="shared" si="25"/>
        <v>0</v>
      </c>
      <c r="I32" s="210" t="e">
        <f t="shared" si="4"/>
        <v>#DIV/0!</v>
      </c>
      <c r="J32" s="206">
        <f>SUM(J33)</f>
        <v>414980</v>
      </c>
      <c r="K32" s="206">
        <f t="shared" ref="K32:AC32" si="26">SUM(K33)</f>
        <v>414980</v>
      </c>
      <c r="L32" s="191">
        <f t="shared" si="6"/>
        <v>100</v>
      </c>
      <c r="M32" s="206">
        <f t="shared" si="26"/>
        <v>829950</v>
      </c>
      <c r="N32" s="206">
        <f t="shared" si="26"/>
        <v>829950</v>
      </c>
      <c r="O32" s="191">
        <f t="shared" si="7"/>
        <v>100</v>
      </c>
      <c r="P32" s="206">
        <f t="shared" si="26"/>
        <v>165990</v>
      </c>
      <c r="Q32" s="206">
        <f t="shared" si="26"/>
        <v>165990</v>
      </c>
      <c r="R32" s="210">
        <f t="shared" si="8"/>
        <v>100</v>
      </c>
      <c r="S32" s="206">
        <f t="shared" si="26"/>
        <v>165990</v>
      </c>
      <c r="T32" s="206">
        <f t="shared" si="26"/>
        <v>165990</v>
      </c>
      <c r="U32" s="210">
        <f t="shared" si="18"/>
        <v>100</v>
      </c>
      <c r="V32" s="206">
        <f t="shared" si="26"/>
        <v>165990</v>
      </c>
      <c r="W32" s="206">
        <f t="shared" si="26"/>
        <v>165990</v>
      </c>
      <c r="X32" s="210">
        <f t="shared" si="19"/>
        <v>100</v>
      </c>
      <c r="Y32" s="206">
        <f t="shared" si="26"/>
        <v>165990</v>
      </c>
      <c r="Z32" s="206">
        <f t="shared" si="26"/>
        <v>165990</v>
      </c>
      <c r="AA32" s="210">
        <f t="shared" si="20"/>
        <v>100</v>
      </c>
      <c r="AB32" s="206">
        <f t="shared" si="26"/>
        <v>165990</v>
      </c>
      <c r="AC32" s="206">
        <f t="shared" si="26"/>
        <v>165990</v>
      </c>
      <c r="AD32" s="210">
        <f t="shared" si="21"/>
        <v>100</v>
      </c>
      <c r="AE32" s="183"/>
      <c r="AF32" s="183"/>
      <c r="AG32" s="183"/>
      <c r="AH32" s="183"/>
      <c r="AI32" s="183"/>
      <c r="AJ32" s="183"/>
      <c r="AK32" s="183"/>
    </row>
    <row r="33" spans="1:37" ht="15.75">
      <c r="A33" s="207" t="s">
        <v>401</v>
      </c>
      <c r="B33" s="208">
        <f>SUM(G33+J33+M33)-E33</f>
        <v>1244930</v>
      </c>
      <c r="C33" s="208">
        <f>SUM(H33+K33+N33)-F33</f>
        <v>1244930</v>
      </c>
      <c r="D33" s="191">
        <f t="shared" si="3"/>
        <v>100</v>
      </c>
      <c r="E33" s="209"/>
      <c r="F33" s="209"/>
      <c r="G33" s="209"/>
      <c r="H33" s="209"/>
      <c r="I33" s="191" t="e">
        <f t="shared" si="4"/>
        <v>#DIV/0!</v>
      </c>
      <c r="J33" s="209">
        <v>414980</v>
      </c>
      <c r="K33" s="209">
        <v>414980</v>
      </c>
      <c r="L33" s="191">
        <f t="shared" si="6"/>
        <v>100</v>
      </c>
      <c r="M33" s="190">
        <f>SUM(P33+S33+V33+Y33+AB33)</f>
        <v>829950</v>
      </c>
      <c r="N33" s="190">
        <f>SUM(Q33+T33+W33+Z33+AC33)</f>
        <v>829950</v>
      </c>
      <c r="O33" s="191">
        <f t="shared" si="7"/>
        <v>100</v>
      </c>
      <c r="P33" s="209">
        <v>165990</v>
      </c>
      <c r="Q33" s="209">
        <v>165990</v>
      </c>
      <c r="R33" s="191">
        <f t="shared" si="8"/>
        <v>100</v>
      </c>
      <c r="S33" s="209">
        <v>165990</v>
      </c>
      <c r="T33" s="209">
        <v>165990</v>
      </c>
      <c r="U33" s="191">
        <f t="shared" si="18"/>
        <v>100</v>
      </c>
      <c r="V33" s="209">
        <v>165990</v>
      </c>
      <c r="W33" s="209">
        <v>165990</v>
      </c>
      <c r="X33" s="191">
        <f t="shared" si="19"/>
        <v>100</v>
      </c>
      <c r="Y33" s="209">
        <v>165990</v>
      </c>
      <c r="Z33" s="209">
        <v>165990</v>
      </c>
      <c r="AA33" s="191">
        <f t="shared" si="20"/>
        <v>100</v>
      </c>
      <c r="AB33" s="209">
        <v>165990</v>
      </c>
      <c r="AC33" s="209">
        <v>165990</v>
      </c>
      <c r="AD33" s="191">
        <f t="shared" si="21"/>
        <v>100</v>
      </c>
      <c r="AE33" s="183"/>
      <c r="AF33" s="183"/>
      <c r="AG33" s="183"/>
      <c r="AH33" s="183"/>
      <c r="AI33" s="183"/>
      <c r="AJ33" s="183"/>
      <c r="AK33" s="183"/>
    </row>
    <row r="34" spans="1:37" ht="15.75">
      <c r="A34" s="205" t="s">
        <v>110</v>
      </c>
      <c r="B34" s="206">
        <f t="shared" ref="B34:H34" si="27">SUM(B35:B37)</f>
        <v>2684212</v>
      </c>
      <c r="C34" s="206">
        <f t="shared" si="27"/>
        <v>2187849.2999999998</v>
      </c>
      <c r="D34" s="210">
        <f t="shared" si="3"/>
        <v>81.508066426943913</v>
      </c>
      <c r="E34" s="206">
        <f t="shared" si="27"/>
        <v>100000</v>
      </c>
      <c r="F34" s="206">
        <f t="shared" si="27"/>
        <v>100000</v>
      </c>
      <c r="G34" s="206">
        <f t="shared" si="27"/>
        <v>2098032</v>
      </c>
      <c r="H34" s="206">
        <f t="shared" si="27"/>
        <v>1702516</v>
      </c>
      <c r="I34" s="191">
        <f t="shared" si="4"/>
        <v>81.148237967771692</v>
      </c>
      <c r="J34" s="206">
        <f>SUM(J35:J37)</f>
        <v>120000</v>
      </c>
      <c r="K34" s="206">
        <f>SUM(K35:K37)</f>
        <v>120000</v>
      </c>
      <c r="L34" s="191">
        <f t="shared" si="6"/>
        <v>100</v>
      </c>
      <c r="M34" s="206">
        <f>SUM(M35:M37)</f>
        <v>566180</v>
      </c>
      <c r="N34" s="206">
        <f>SUM(N35:N37)</f>
        <v>465333.3</v>
      </c>
      <c r="O34" s="191">
        <f t="shared" si="7"/>
        <v>82.188226359108413</v>
      </c>
      <c r="P34" s="206">
        <f t="shared" ref="P34:AC34" si="28">SUM(P35:P37)</f>
        <v>145180</v>
      </c>
      <c r="Q34" s="206">
        <f t="shared" si="28"/>
        <v>145180</v>
      </c>
      <c r="R34" s="210">
        <f t="shared" si="8"/>
        <v>100</v>
      </c>
      <c r="S34" s="206">
        <f t="shared" si="28"/>
        <v>30000</v>
      </c>
      <c r="T34" s="206">
        <f t="shared" si="28"/>
        <v>30000</v>
      </c>
      <c r="U34" s="210">
        <f t="shared" si="18"/>
        <v>100</v>
      </c>
      <c r="V34" s="206">
        <f t="shared" si="28"/>
        <v>168000</v>
      </c>
      <c r="W34" s="206">
        <f t="shared" si="28"/>
        <v>132360</v>
      </c>
      <c r="X34" s="210">
        <f t="shared" si="19"/>
        <v>78.785714285714278</v>
      </c>
      <c r="Y34" s="206">
        <f t="shared" si="28"/>
        <v>200000</v>
      </c>
      <c r="Z34" s="206">
        <f t="shared" si="28"/>
        <v>157793.29999999999</v>
      </c>
      <c r="AA34" s="210">
        <f t="shared" si="20"/>
        <v>78.896649999999994</v>
      </c>
      <c r="AB34" s="206">
        <f t="shared" si="28"/>
        <v>23000</v>
      </c>
      <c r="AC34" s="206">
        <f t="shared" si="28"/>
        <v>0</v>
      </c>
      <c r="AD34" s="210">
        <f t="shared" si="21"/>
        <v>0</v>
      </c>
      <c r="AE34" s="183"/>
      <c r="AF34" s="183"/>
      <c r="AG34" s="183"/>
      <c r="AH34" s="183"/>
      <c r="AI34" s="183"/>
      <c r="AJ34" s="183"/>
      <c r="AK34" s="183"/>
    </row>
    <row r="35" spans="1:37" ht="15.75">
      <c r="A35" s="207" t="s">
        <v>797</v>
      </c>
      <c r="B35" s="208">
        <f t="shared" ref="B35:C37" si="29">SUM(G35+J35+M35)-E35</f>
        <v>0</v>
      </c>
      <c r="C35" s="208">
        <f t="shared" si="29"/>
        <v>0</v>
      </c>
      <c r="D35" s="191" t="e">
        <f t="shared" si="3"/>
        <v>#DIV/0!</v>
      </c>
      <c r="E35" s="209"/>
      <c r="F35" s="209"/>
      <c r="G35" s="209"/>
      <c r="H35" s="209"/>
      <c r="I35" s="191" t="e">
        <f t="shared" si="4"/>
        <v>#DIV/0!</v>
      </c>
      <c r="J35" s="209"/>
      <c r="K35" s="209"/>
      <c r="L35" s="191"/>
      <c r="M35" s="190">
        <f t="shared" ref="M35:N37" si="30">SUM(P35+S35+V35+Y35+AB35)</f>
        <v>0</v>
      </c>
      <c r="N35" s="190">
        <f t="shared" si="30"/>
        <v>0</v>
      </c>
      <c r="O35" s="191" t="e">
        <f t="shared" si="7"/>
        <v>#DIV/0!</v>
      </c>
      <c r="P35" s="209"/>
      <c r="Q35" s="209"/>
      <c r="R35" s="191" t="e">
        <f t="shared" si="8"/>
        <v>#DIV/0!</v>
      </c>
      <c r="S35" s="209"/>
      <c r="T35" s="209"/>
      <c r="U35" s="191" t="e">
        <f t="shared" si="18"/>
        <v>#DIV/0!</v>
      </c>
      <c r="V35" s="209"/>
      <c r="W35" s="209"/>
      <c r="X35" s="191" t="e">
        <f t="shared" si="19"/>
        <v>#DIV/0!</v>
      </c>
      <c r="Y35" s="209"/>
      <c r="Z35" s="209"/>
      <c r="AA35" s="191" t="e">
        <f t="shared" si="20"/>
        <v>#DIV/0!</v>
      </c>
      <c r="AB35" s="209"/>
      <c r="AC35" s="209"/>
      <c r="AD35" s="191" t="e">
        <f t="shared" si="21"/>
        <v>#DIV/0!</v>
      </c>
      <c r="AE35" s="183"/>
      <c r="AF35" s="183"/>
      <c r="AG35" s="183"/>
      <c r="AH35" s="183"/>
      <c r="AI35" s="183"/>
      <c r="AJ35" s="183"/>
      <c r="AK35" s="183"/>
    </row>
    <row r="36" spans="1:37" ht="15.75">
      <c r="A36" s="207" t="s">
        <v>112</v>
      </c>
      <c r="B36" s="208">
        <f t="shared" si="29"/>
        <v>2510092</v>
      </c>
      <c r="C36" s="208">
        <f t="shared" si="29"/>
        <v>2013729.3</v>
      </c>
      <c r="D36" s="191">
        <f t="shared" si="3"/>
        <v>80.225318434543439</v>
      </c>
      <c r="E36" s="209"/>
      <c r="F36" s="209"/>
      <c r="G36" s="209">
        <v>1923912</v>
      </c>
      <c r="H36" s="209">
        <v>1528396</v>
      </c>
      <c r="I36" s="191">
        <f t="shared" si="4"/>
        <v>79.442095064639133</v>
      </c>
      <c r="J36" s="209">
        <v>20000</v>
      </c>
      <c r="K36" s="209">
        <v>20000</v>
      </c>
      <c r="L36" s="191">
        <f t="shared" si="6"/>
        <v>100</v>
      </c>
      <c r="M36" s="190">
        <f t="shared" si="30"/>
        <v>566180</v>
      </c>
      <c r="N36" s="190">
        <f t="shared" si="30"/>
        <v>465333.3</v>
      </c>
      <c r="O36" s="191">
        <f t="shared" si="7"/>
        <v>82.188226359108413</v>
      </c>
      <c r="P36" s="209">
        <v>145180</v>
      </c>
      <c r="Q36" s="209">
        <v>145180</v>
      </c>
      <c r="R36" s="191">
        <f t="shared" si="8"/>
        <v>100</v>
      </c>
      <c r="S36" s="209">
        <v>30000</v>
      </c>
      <c r="T36" s="209">
        <v>30000</v>
      </c>
      <c r="U36" s="191">
        <f t="shared" si="18"/>
        <v>100</v>
      </c>
      <c r="V36" s="209">
        <v>168000</v>
      </c>
      <c r="W36" s="209">
        <v>132360</v>
      </c>
      <c r="X36" s="191">
        <f t="shared" si="19"/>
        <v>78.785714285714278</v>
      </c>
      <c r="Y36" s="209">
        <v>200000</v>
      </c>
      <c r="Z36" s="209">
        <v>157793.29999999999</v>
      </c>
      <c r="AA36" s="191">
        <f t="shared" si="20"/>
        <v>78.896649999999994</v>
      </c>
      <c r="AB36" s="209">
        <v>23000</v>
      </c>
      <c r="AC36" s="209"/>
      <c r="AD36" s="191">
        <f t="shared" si="21"/>
        <v>0</v>
      </c>
      <c r="AE36" s="183"/>
      <c r="AF36" s="183"/>
      <c r="AG36" s="183"/>
      <c r="AH36" s="183"/>
      <c r="AI36" s="183"/>
      <c r="AJ36" s="183"/>
      <c r="AK36" s="183"/>
    </row>
    <row r="37" spans="1:37" ht="15.75">
      <c r="A37" s="207" t="s">
        <v>117</v>
      </c>
      <c r="B37" s="208">
        <f t="shared" si="29"/>
        <v>174120</v>
      </c>
      <c r="C37" s="208">
        <f t="shared" si="29"/>
        <v>174120</v>
      </c>
      <c r="D37" s="191">
        <f t="shared" si="3"/>
        <v>100</v>
      </c>
      <c r="E37" s="209">
        <v>100000</v>
      </c>
      <c r="F37" s="209">
        <v>100000</v>
      </c>
      <c r="G37" s="209">
        <v>174120</v>
      </c>
      <c r="H37" s="209">
        <v>174120</v>
      </c>
      <c r="I37" s="191">
        <f t="shared" si="4"/>
        <v>100</v>
      </c>
      <c r="J37" s="209">
        <v>100000</v>
      </c>
      <c r="K37" s="209">
        <v>100000</v>
      </c>
      <c r="L37" s="191">
        <f t="shared" si="6"/>
        <v>100</v>
      </c>
      <c r="M37" s="190">
        <f t="shared" si="30"/>
        <v>0</v>
      </c>
      <c r="N37" s="190">
        <f t="shared" si="30"/>
        <v>0</v>
      </c>
      <c r="O37" s="191"/>
      <c r="P37" s="209"/>
      <c r="Q37" s="209"/>
      <c r="R37" s="191" t="e">
        <f t="shared" si="8"/>
        <v>#DIV/0!</v>
      </c>
      <c r="S37" s="209"/>
      <c r="T37" s="209"/>
      <c r="U37" s="191" t="e">
        <f t="shared" si="18"/>
        <v>#DIV/0!</v>
      </c>
      <c r="V37" s="209"/>
      <c r="W37" s="209"/>
      <c r="X37" s="191" t="e">
        <f t="shared" si="19"/>
        <v>#DIV/0!</v>
      </c>
      <c r="Y37" s="209"/>
      <c r="Z37" s="209"/>
      <c r="AA37" s="191" t="e">
        <f t="shared" si="20"/>
        <v>#DIV/0!</v>
      </c>
      <c r="AB37" s="209"/>
      <c r="AC37" s="209"/>
      <c r="AD37" s="191" t="e">
        <f t="shared" si="21"/>
        <v>#DIV/0!</v>
      </c>
      <c r="AE37" s="183"/>
      <c r="AF37" s="183"/>
      <c r="AG37" s="183"/>
      <c r="AH37" s="183"/>
      <c r="AI37" s="183"/>
      <c r="AJ37" s="183"/>
      <c r="AK37" s="183"/>
    </row>
    <row r="38" spans="1:37" ht="15.75">
      <c r="A38" s="205" t="s">
        <v>121</v>
      </c>
      <c r="B38" s="206">
        <f t="shared" ref="B38:H38" si="31">SUM(B39:B42)</f>
        <v>88925912.780000001</v>
      </c>
      <c r="C38" s="206">
        <f t="shared" si="31"/>
        <v>82468269.170000002</v>
      </c>
      <c r="D38" s="210">
        <f t="shared" si="3"/>
        <v>92.738175624942969</v>
      </c>
      <c r="E38" s="206">
        <f t="shared" si="31"/>
        <v>4509699.87</v>
      </c>
      <c r="F38" s="206">
        <f t="shared" si="31"/>
        <v>4509535.45</v>
      </c>
      <c r="G38" s="206">
        <f t="shared" si="31"/>
        <v>23856331.27</v>
      </c>
      <c r="H38" s="206">
        <f t="shared" si="31"/>
        <v>22122714.68</v>
      </c>
      <c r="I38" s="210">
        <f t="shared" si="4"/>
        <v>92.733096424679218</v>
      </c>
      <c r="J38" s="206">
        <f>SUM(J39:J42)</f>
        <v>65144581.509999998</v>
      </c>
      <c r="K38" s="206">
        <f t="shared" ref="K38:AC38" si="32">SUM(K39:K42)</f>
        <v>60420554.489999995</v>
      </c>
      <c r="L38" s="191">
        <f t="shared" si="6"/>
        <v>92.748396089896062</v>
      </c>
      <c r="M38" s="206">
        <f t="shared" si="32"/>
        <v>4434699.87</v>
      </c>
      <c r="N38" s="206">
        <f t="shared" si="32"/>
        <v>4434535.45</v>
      </c>
      <c r="O38" s="191">
        <f t="shared" si="7"/>
        <v>99.996292421024648</v>
      </c>
      <c r="P38" s="206">
        <f t="shared" si="32"/>
        <v>1200023.42</v>
      </c>
      <c r="Q38" s="206">
        <f t="shared" si="32"/>
        <v>1199859</v>
      </c>
      <c r="R38" s="210">
        <f t="shared" si="8"/>
        <v>99.986298600738976</v>
      </c>
      <c r="S38" s="206">
        <f t="shared" si="32"/>
        <v>1337229.17</v>
      </c>
      <c r="T38" s="206">
        <f t="shared" si="32"/>
        <v>1337229.17</v>
      </c>
      <c r="U38" s="210">
        <f t="shared" si="18"/>
        <v>100</v>
      </c>
      <c r="V38" s="206">
        <f t="shared" si="32"/>
        <v>1897447.28</v>
      </c>
      <c r="W38" s="206">
        <f t="shared" si="32"/>
        <v>1897447.28</v>
      </c>
      <c r="X38" s="210">
        <f t="shared" si="19"/>
        <v>100</v>
      </c>
      <c r="Y38" s="206">
        <f t="shared" si="32"/>
        <v>0</v>
      </c>
      <c r="Z38" s="206">
        <f t="shared" si="32"/>
        <v>0</v>
      </c>
      <c r="AA38" s="210" t="e">
        <f t="shared" si="20"/>
        <v>#DIV/0!</v>
      </c>
      <c r="AB38" s="206">
        <f t="shared" si="32"/>
        <v>0</v>
      </c>
      <c r="AC38" s="206">
        <f t="shared" si="32"/>
        <v>0</v>
      </c>
      <c r="AD38" s="210" t="e">
        <f t="shared" si="21"/>
        <v>#DIV/0!</v>
      </c>
      <c r="AE38" s="183"/>
      <c r="AF38" s="183"/>
      <c r="AG38" s="183"/>
      <c r="AH38" s="183"/>
      <c r="AI38" s="183"/>
      <c r="AJ38" s="183"/>
      <c r="AK38" s="183"/>
    </row>
    <row r="39" spans="1:37" ht="15.75">
      <c r="A39" s="207" t="s">
        <v>123</v>
      </c>
      <c r="B39" s="208">
        <f t="shared" ref="B39:C42" si="33">SUM(G39+J39+M39)-E39</f>
        <v>119358.3</v>
      </c>
      <c r="C39" s="208">
        <f t="shared" si="33"/>
        <v>29991.73</v>
      </c>
      <c r="D39" s="191">
        <f t="shared" si="3"/>
        <v>25.127477519368153</v>
      </c>
      <c r="E39" s="209"/>
      <c r="F39" s="209"/>
      <c r="G39" s="209">
        <v>119358.3</v>
      </c>
      <c r="H39" s="209">
        <v>29991.73</v>
      </c>
      <c r="I39" s="191">
        <f t="shared" si="4"/>
        <v>25.127477519368153</v>
      </c>
      <c r="J39" s="209"/>
      <c r="K39" s="209"/>
      <c r="L39" s="191"/>
      <c r="M39" s="190">
        <f t="shared" ref="M39:N42" si="34">SUM(P39+S39+V39+Y39+AB39)</f>
        <v>0</v>
      </c>
      <c r="N39" s="190">
        <f t="shared" si="34"/>
        <v>0</v>
      </c>
      <c r="O39" s="191"/>
      <c r="P39" s="209"/>
      <c r="Q39" s="209"/>
      <c r="R39" s="191" t="e">
        <f t="shared" si="8"/>
        <v>#DIV/0!</v>
      </c>
      <c r="S39" s="209"/>
      <c r="T39" s="209"/>
      <c r="U39" s="191" t="e">
        <f t="shared" si="18"/>
        <v>#DIV/0!</v>
      </c>
      <c r="V39" s="209"/>
      <c r="W39" s="209"/>
      <c r="X39" s="191" t="e">
        <f t="shared" si="19"/>
        <v>#DIV/0!</v>
      </c>
      <c r="Y39" s="209"/>
      <c r="Z39" s="209"/>
      <c r="AA39" s="191" t="e">
        <f t="shared" si="20"/>
        <v>#DIV/0!</v>
      </c>
      <c r="AB39" s="209"/>
      <c r="AC39" s="209"/>
      <c r="AD39" s="191" t="e">
        <f t="shared" si="21"/>
        <v>#DIV/0!</v>
      </c>
      <c r="AE39" s="183"/>
      <c r="AF39" s="183"/>
      <c r="AG39" s="183"/>
      <c r="AH39" s="183"/>
      <c r="AI39" s="183"/>
      <c r="AJ39" s="183"/>
      <c r="AK39" s="183"/>
    </row>
    <row r="40" spans="1:37" ht="15.75">
      <c r="A40" s="207" t="s">
        <v>129</v>
      </c>
      <c r="B40" s="208">
        <f t="shared" si="33"/>
        <v>13245261.18</v>
      </c>
      <c r="C40" s="208">
        <f t="shared" si="33"/>
        <v>11759901.66</v>
      </c>
      <c r="D40" s="191">
        <f t="shared" si="3"/>
        <v>88.785728723546399</v>
      </c>
      <c r="E40" s="209"/>
      <c r="F40" s="209"/>
      <c r="G40" s="209">
        <v>1440000</v>
      </c>
      <c r="H40" s="209">
        <v>1400000</v>
      </c>
      <c r="I40" s="191">
        <f t="shared" si="4"/>
        <v>97.222222222222214</v>
      </c>
      <c r="J40" s="209">
        <v>11805261.18</v>
      </c>
      <c r="K40" s="209">
        <v>10359901.66</v>
      </c>
      <c r="L40" s="191"/>
      <c r="M40" s="190">
        <f t="shared" si="34"/>
        <v>0</v>
      </c>
      <c r="N40" s="190">
        <f t="shared" si="34"/>
        <v>0</v>
      </c>
      <c r="O40" s="191"/>
      <c r="P40" s="209"/>
      <c r="Q40" s="209"/>
      <c r="R40" s="191" t="e">
        <f t="shared" si="8"/>
        <v>#DIV/0!</v>
      </c>
      <c r="S40" s="209"/>
      <c r="T40" s="209"/>
      <c r="U40" s="191" t="e">
        <f t="shared" si="18"/>
        <v>#DIV/0!</v>
      </c>
      <c r="V40" s="209"/>
      <c r="W40" s="209"/>
      <c r="X40" s="191" t="e">
        <f t="shared" si="19"/>
        <v>#DIV/0!</v>
      </c>
      <c r="Y40" s="209"/>
      <c r="Z40" s="209"/>
      <c r="AA40" s="191" t="e">
        <f t="shared" si="20"/>
        <v>#DIV/0!</v>
      </c>
      <c r="AB40" s="209"/>
      <c r="AC40" s="209"/>
      <c r="AD40" s="191" t="e">
        <f t="shared" si="21"/>
        <v>#DIV/0!</v>
      </c>
      <c r="AE40" s="183"/>
      <c r="AF40" s="183"/>
      <c r="AG40" s="183"/>
      <c r="AH40" s="183"/>
      <c r="AI40" s="183"/>
      <c r="AJ40" s="183"/>
      <c r="AK40" s="183"/>
    </row>
    <row r="41" spans="1:37" ht="15.75">
      <c r="A41" s="207" t="s">
        <v>133</v>
      </c>
      <c r="B41" s="208">
        <f t="shared" si="33"/>
        <v>74894816.780000001</v>
      </c>
      <c r="C41" s="208">
        <f t="shared" si="33"/>
        <v>70031899.629999995</v>
      </c>
      <c r="D41" s="191">
        <f t="shared" si="3"/>
        <v>93.507004410886537</v>
      </c>
      <c r="E41" s="209">
        <v>4434699.87</v>
      </c>
      <c r="F41" s="209">
        <v>4434535.45</v>
      </c>
      <c r="G41" s="209">
        <v>21716846.449999999</v>
      </c>
      <c r="H41" s="209">
        <v>20132596.800000001</v>
      </c>
      <c r="I41" s="191">
        <f t="shared" si="4"/>
        <v>92.70497374631482</v>
      </c>
      <c r="J41" s="209">
        <v>53177970.329999998</v>
      </c>
      <c r="K41" s="209">
        <v>49899302.829999998</v>
      </c>
      <c r="L41" s="191">
        <f t="shared" si="6"/>
        <v>93.834538099792127</v>
      </c>
      <c r="M41" s="190">
        <f t="shared" si="34"/>
        <v>4434699.87</v>
      </c>
      <c r="N41" s="190">
        <f t="shared" si="34"/>
        <v>4434535.45</v>
      </c>
      <c r="O41" s="191">
        <f t="shared" si="7"/>
        <v>99.996292421024648</v>
      </c>
      <c r="P41" s="209">
        <v>1200023.42</v>
      </c>
      <c r="Q41" s="209">
        <v>1199859</v>
      </c>
      <c r="R41" s="191">
        <f t="shared" si="8"/>
        <v>99.986298600738976</v>
      </c>
      <c r="S41" s="209">
        <v>1337229.17</v>
      </c>
      <c r="T41" s="209">
        <v>1337229.17</v>
      </c>
      <c r="U41" s="191">
        <f t="shared" si="18"/>
        <v>100</v>
      </c>
      <c r="V41" s="209">
        <v>1897447.28</v>
      </c>
      <c r="W41" s="209">
        <v>1897447.28</v>
      </c>
      <c r="X41" s="191">
        <f t="shared" si="19"/>
        <v>100</v>
      </c>
      <c r="Y41" s="209"/>
      <c r="Z41" s="209"/>
      <c r="AA41" s="191" t="e">
        <f t="shared" si="20"/>
        <v>#DIV/0!</v>
      </c>
      <c r="AB41" s="209"/>
      <c r="AC41" s="209"/>
      <c r="AD41" s="191" t="e">
        <f t="shared" si="21"/>
        <v>#DIV/0!</v>
      </c>
      <c r="AE41" s="183"/>
      <c r="AF41" s="183"/>
      <c r="AG41" s="183"/>
      <c r="AH41" s="183"/>
      <c r="AI41" s="183"/>
      <c r="AJ41" s="183"/>
      <c r="AK41" s="183"/>
    </row>
    <row r="42" spans="1:37" ht="15.75">
      <c r="A42" s="207" t="s">
        <v>146</v>
      </c>
      <c r="B42" s="208">
        <f t="shared" si="33"/>
        <v>666476.52</v>
      </c>
      <c r="C42" s="208">
        <f t="shared" si="33"/>
        <v>646476.15</v>
      </c>
      <c r="D42" s="191">
        <f t="shared" si="3"/>
        <v>96.999088580044798</v>
      </c>
      <c r="E42" s="209">
        <v>75000</v>
      </c>
      <c r="F42" s="209">
        <v>75000</v>
      </c>
      <c r="G42" s="209">
        <v>580126.52</v>
      </c>
      <c r="H42" s="209">
        <v>560126.15</v>
      </c>
      <c r="I42" s="191">
        <f t="shared" si="4"/>
        <v>96.552412394454919</v>
      </c>
      <c r="J42" s="209">
        <v>161350</v>
      </c>
      <c r="K42" s="209">
        <v>161350</v>
      </c>
      <c r="L42" s="191">
        <f t="shared" si="6"/>
        <v>100</v>
      </c>
      <c r="M42" s="190">
        <f t="shared" si="34"/>
        <v>0</v>
      </c>
      <c r="N42" s="190">
        <f t="shared" si="34"/>
        <v>0</v>
      </c>
      <c r="O42" s="191" t="e">
        <f t="shared" si="7"/>
        <v>#DIV/0!</v>
      </c>
      <c r="P42" s="209"/>
      <c r="Q42" s="209"/>
      <c r="R42" s="191" t="e">
        <f t="shared" si="8"/>
        <v>#DIV/0!</v>
      </c>
      <c r="S42" s="209"/>
      <c r="T42" s="209"/>
      <c r="U42" s="191" t="e">
        <f t="shared" si="18"/>
        <v>#DIV/0!</v>
      </c>
      <c r="V42" s="209"/>
      <c r="W42" s="209"/>
      <c r="X42" s="191" t="e">
        <f t="shared" si="19"/>
        <v>#DIV/0!</v>
      </c>
      <c r="Y42" s="209"/>
      <c r="Z42" s="209"/>
      <c r="AA42" s="191" t="e">
        <f t="shared" si="20"/>
        <v>#DIV/0!</v>
      </c>
      <c r="AB42" s="209"/>
      <c r="AC42" s="209"/>
      <c r="AD42" s="191" t="e">
        <f t="shared" si="21"/>
        <v>#DIV/0!</v>
      </c>
      <c r="AE42" s="183"/>
      <c r="AF42" s="183"/>
      <c r="AG42" s="183"/>
      <c r="AH42" s="183"/>
      <c r="AI42" s="183"/>
      <c r="AJ42" s="183"/>
      <c r="AK42" s="183"/>
    </row>
    <row r="43" spans="1:37" ht="15.75">
      <c r="A43" s="205" t="s">
        <v>158</v>
      </c>
      <c r="B43" s="206">
        <f t="shared" ref="B43:H43" si="35">SUM(B44:B46)</f>
        <v>86147401.739999995</v>
      </c>
      <c r="C43" s="206">
        <f t="shared" si="35"/>
        <v>64439817.899999999</v>
      </c>
      <c r="D43" s="210">
        <f t="shared" si="3"/>
        <v>74.801812473096646</v>
      </c>
      <c r="E43" s="206">
        <f t="shared" si="35"/>
        <v>670000.06000000006</v>
      </c>
      <c r="F43" s="206">
        <f t="shared" si="35"/>
        <v>669844.6</v>
      </c>
      <c r="G43" s="206">
        <f t="shared" si="35"/>
        <v>23799207.550000001</v>
      </c>
      <c r="H43" s="206">
        <f t="shared" si="35"/>
        <v>6335372.2999999998</v>
      </c>
      <c r="I43" s="210">
        <f t="shared" si="4"/>
        <v>26.620097693126759</v>
      </c>
      <c r="J43" s="206">
        <f>SUM(J44:J46)</f>
        <v>52080004.5</v>
      </c>
      <c r="K43" s="206">
        <f t="shared" ref="K43:AC43" si="36">SUM(K44:K46)</f>
        <v>48092163.689999998</v>
      </c>
      <c r="L43" s="191">
        <f t="shared" si="6"/>
        <v>92.34285624917716</v>
      </c>
      <c r="M43" s="206">
        <f t="shared" si="36"/>
        <v>10938189.749999998</v>
      </c>
      <c r="N43" s="206">
        <f t="shared" si="36"/>
        <v>10682126.509999998</v>
      </c>
      <c r="O43" s="191">
        <f t="shared" si="7"/>
        <v>97.658998007417082</v>
      </c>
      <c r="P43" s="206">
        <f t="shared" si="36"/>
        <v>2486784.14</v>
      </c>
      <c r="Q43" s="206">
        <f>SUM(Q44:Q46)</f>
        <v>2483926.0099999998</v>
      </c>
      <c r="R43" s="210">
        <f t="shared" si="8"/>
        <v>99.885067225818787</v>
      </c>
      <c r="S43" s="206">
        <f t="shared" si="36"/>
        <v>1155415.4100000001</v>
      </c>
      <c r="T43" s="206">
        <f t="shared" si="36"/>
        <v>1132533.28</v>
      </c>
      <c r="U43" s="210">
        <f t="shared" si="18"/>
        <v>98.019575487572894</v>
      </c>
      <c r="V43" s="206">
        <f t="shared" si="36"/>
        <v>4328047.8899999997</v>
      </c>
      <c r="W43" s="206">
        <f t="shared" si="36"/>
        <v>4165826.55</v>
      </c>
      <c r="X43" s="210">
        <f t="shared" si="19"/>
        <v>96.251858941422213</v>
      </c>
      <c r="Y43" s="206">
        <f t="shared" si="36"/>
        <v>2192028.4500000002</v>
      </c>
      <c r="Z43" s="206">
        <f t="shared" si="36"/>
        <v>2165930.67</v>
      </c>
      <c r="AA43" s="210">
        <f t="shared" si="20"/>
        <v>98.809423299227689</v>
      </c>
      <c r="AB43" s="206">
        <f t="shared" si="36"/>
        <v>775913.86</v>
      </c>
      <c r="AC43" s="206">
        <f t="shared" si="36"/>
        <v>733910</v>
      </c>
      <c r="AD43" s="210">
        <f t="shared" si="21"/>
        <v>94.586530520282238</v>
      </c>
      <c r="AE43" s="183"/>
      <c r="AF43" s="183"/>
      <c r="AG43" s="183"/>
      <c r="AH43" s="183"/>
      <c r="AI43" s="183"/>
      <c r="AJ43" s="183"/>
      <c r="AK43" s="183"/>
    </row>
    <row r="44" spans="1:37" ht="15.75">
      <c r="A44" s="207" t="s">
        <v>160</v>
      </c>
      <c r="B44" s="208">
        <f t="shared" ref="B44:C46" si="37">SUM(G44+J44+M44)-E44</f>
        <v>3742979.3000000003</v>
      </c>
      <c r="C44" s="208">
        <f t="shared" si="37"/>
        <v>2551340.6900000004</v>
      </c>
      <c r="D44" s="191">
        <f t="shared" si="3"/>
        <v>68.163366278835696</v>
      </c>
      <c r="E44" s="209"/>
      <c r="F44" s="209"/>
      <c r="G44" s="209">
        <v>1468100.04</v>
      </c>
      <c r="H44" s="209">
        <v>282867.09999999998</v>
      </c>
      <c r="I44" s="191">
        <f t="shared" si="4"/>
        <v>19.267562992505603</v>
      </c>
      <c r="J44" s="209">
        <v>2213928.4300000002</v>
      </c>
      <c r="K44" s="209">
        <v>2213928.4300000002</v>
      </c>
      <c r="L44" s="191">
        <f t="shared" si="6"/>
        <v>100</v>
      </c>
      <c r="M44" s="190">
        <f t="shared" ref="M44:N46" si="38">SUM(P44+S44+V44+Y44+AB44)</f>
        <v>60950.83</v>
      </c>
      <c r="N44" s="190">
        <f t="shared" si="38"/>
        <v>54545.16</v>
      </c>
      <c r="O44" s="191">
        <f t="shared" si="7"/>
        <v>89.490430236963149</v>
      </c>
      <c r="P44" s="209"/>
      <c r="Q44" s="209"/>
      <c r="R44" s="191" t="e">
        <f t="shared" si="8"/>
        <v>#DIV/0!</v>
      </c>
      <c r="S44" s="209">
        <v>60950.83</v>
      </c>
      <c r="T44" s="209">
        <v>54545.16</v>
      </c>
      <c r="U44" s="191">
        <f t="shared" si="18"/>
        <v>89.490430236963149</v>
      </c>
      <c r="V44" s="209"/>
      <c r="W44" s="209"/>
      <c r="X44" s="191" t="e">
        <f t="shared" si="19"/>
        <v>#DIV/0!</v>
      </c>
      <c r="Y44" s="209"/>
      <c r="Z44" s="209"/>
      <c r="AA44" s="191" t="e">
        <f t="shared" si="20"/>
        <v>#DIV/0!</v>
      </c>
      <c r="AB44" s="209"/>
      <c r="AC44" s="209"/>
      <c r="AD44" s="191" t="e">
        <f t="shared" si="21"/>
        <v>#DIV/0!</v>
      </c>
      <c r="AE44" s="183"/>
      <c r="AF44" s="183"/>
      <c r="AG44" s="183"/>
      <c r="AH44" s="183"/>
      <c r="AI44" s="183"/>
      <c r="AJ44" s="183"/>
      <c r="AK44" s="183"/>
    </row>
    <row r="45" spans="1:37" ht="15.75">
      <c r="A45" s="207" t="s">
        <v>166</v>
      </c>
      <c r="B45" s="208">
        <f t="shared" si="37"/>
        <v>49408418.350000001</v>
      </c>
      <c r="C45" s="208">
        <f t="shared" si="37"/>
        <v>30753385.699999999</v>
      </c>
      <c r="D45" s="191">
        <f t="shared" si="3"/>
        <v>62.243210220065656</v>
      </c>
      <c r="E45" s="209"/>
      <c r="F45" s="209"/>
      <c r="G45" s="209">
        <v>20848286.48</v>
      </c>
      <c r="H45" s="209">
        <v>4569839.63</v>
      </c>
      <c r="I45" s="191">
        <f t="shared" si="4"/>
        <v>21.919497481886097</v>
      </c>
      <c r="J45" s="209">
        <v>28189923.329999998</v>
      </c>
      <c r="K45" s="209">
        <v>25813440.620000001</v>
      </c>
      <c r="L45" s="191">
        <v>382456777</v>
      </c>
      <c r="M45" s="190">
        <f t="shared" si="38"/>
        <v>370208.54</v>
      </c>
      <c r="N45" s="190">
        <f t="shared" si="38"/>
        <v>370105.45</v>
      </c>
      <c r="O45" s="191">
        <f t="shared" si="7"/>
        <v>99.972153532708901</v>
      </c>
      <c r="P45" s="209"/>
      <c r="Q45" s="209"/>
      <c r="R45" s="191" t="e">
        <f t="shared" si="8"/>
        <v>#DIV/0!</v>
      </c>
      <c r="S45" s="209">
        <v>370208.54</v>
      </c>
      <c r="T45" s="209">
        <v>370105.45</v>
      </c>
      <c r="U45" s="191">
        <f t="shared" si="18"/>
        <v>99.972153532708901</v>
      </c>
      <c r="V45" s="209"/>
      <c r="W45" s="209"/>
      <c r="X45" s="191" t="e">
        <f t="shared" si="19"/>
        <v>#DIV/0!</v>
      </c>
      <c r="Y45" s="209"/>
      <c r="Z45" s="209"/>
      <c r="AA45" s="191" t="e">
        <f t="shared" si="20"/>
        <v>#DIV/0!</v>
      </c>
      <c r="AB45" s="209"/>
      <c r="AC45" s="209"/>
      <c r="AD45" s="191" t="e">
        <f t="shared" si="21"/>
        <v>#DIV/0!</v>
      </c>
      <c r="AE45" s="183"/>
      <c r="AF45" s="183"/>
      <c r="AG45" s="183"/>
      <c r="AH45" s="183"/>
      <c r="AI45" s="183"/>
      <c r="AJ45" s="183"/>
      <c r="AK45" s="183"/>
    </row>
    <row r="46" spans="1:37" ht="15.75">
      <c r="A46" s="207" t="s">
        <v>180</v>
      </c>
      <c r="B46" s="208">
        <f t="shared" si="37"/>
        <v>32996004.09</v>
      </c>
      <c r="C46" s="208">
        <f t="shared" si="37"/>
        <v>31135091.509999998</v>
      </c>
      <c r="D46" s="191">
        <f t="shared" si="3"/>
        <v>94.360188055122762</v>
      </c>
      <c r="E46" s="209">
        <v>670000.06000000006</v>
      </c>
      <c r="F46" s="209">
        <v>669844.6</v>
      </c>
      <c r="G46" s="209">
        <v>1482821.03</v>
      </c>
      <c r="H46" s="209">
        <v>1482665.57</v>
      </c>
      <c r="I46" s="191">
        <f t="shared" si="4"/>
        <v>99.989515929646615</v>
      </c>
      <c r="J46" s="209">
        <v>21676152.739999998</v>
      </c>
      <c r="K46" s="209">
        <v>20064794.640000001</v>
      </c>
      <c r="L46" s="191">
        <f t="shared" si="6"/>
        <v>92.566217264992389</v>
      </c>
      <c r="M46" s="190">
        <f t="shared" si="38"/>
        <v>10507030.379999999</v>
      </c>
      <c r="N46" s="190">
        <f t="shared" si="38"/>
        <v>10257475.899999999</v>
      </c>
      <c r="O46" s="191">
        <f t="shared" si="7"/>
        <v>97.624880951376852</v>
      </c>
      <c r="P46" s="209">
        <v>2486784.14</v>
      </c>
      <c r="Q46" s="209">
        <v>2483926.0099999998</v>
      </c>
      <c r="R46" s="191">
        <f t="shared" si="8"/>
        <v>99.885067225818787</v>
      </c>
      <c r="S46" s="209">
        <v>724256.04</v>
      </c>
      <c r="T46" s="209">
        <v>707882.67</v>
      </c>
      <c r="U46" s="191">
        <f t="shared" si="18"/>
        <v>97.739284300618337</v>
      </c>
      <c r="V46" s="209">
        <v>4328047.8899999997</v>
      </c>
      <c r="W46" s="209">
        <v>4165826.55</v>
      </c>
      <c r="X46" s="191">
        <f t="shared" si="19"/>
        <v>96.251858941422213</v>
      </c>
      <c r="Y46" s="209">
        <v>2192028.4500000002</v>
      </c>
      <c r="Z46" s="209">
        <v>2165930.67</v>
      </c>
      <c r="AA46" s="191">
        <f t="shared" si="20"/>
        <v>98.809423299227689</v>
      </c>
      <c r="AB46" s="209">
        <v>775913.86</v>
      </c>
      <c r="AC46" s="209">
        <v>733910</v>
      </c>
      <c r="AD46" s="191">
        <f t="shared" si="21"/>
        <v>94.586530520282238</v>
      </c>
      <c r="AE46" s="183"/>
      <c r="AF46" s="183"/>
      <c r="AG46" s="183"/>
      <c r="AH46" s="183"/>
      <c r="AI46" s="183"/>
      <c r="AJ46" s="183"/>
      <c r="AK46" s="183"/>
    </row>
    <row r="47" spans="1:37" ht="15.75">
      <c r="A47" s="205" t="s">
        <v>188</v>
      </c>
      <c r="B47" s="206">
        <f>SUM(B48:B53)</f>
        <v>284361855.06999999</v>
      </c>
      <c r="C47" s="206">
        <f t="shared" ref="C47:AC47" si="39">SUM(C48:C53)</f>
        <v>280766250.84999996</v>
      </c>
      <c r="D47" s="210">
        <f t="shared" si="3"/>
        <v>98.735553255159729</v>
      </c>
      <c r="E47" s="206">
        <f t="shared" si="39"/>
        <v>180000</v>
      </c>
      <c r="F47" s="206">
        <f t="shared" si="39"/>
        <v>180000</v>
      </c>
      <c r="G47" s="206">
        <f t="shared" si="39"/>
        <v>284361855.06999999</v>
      </c>
      <c r="H47" s="206">
        <f t="shared" si="39"/>
        <v>280766250.84999996</v>
      </c>
      <c r="I47" s="210">
        <f t="shared" si="4"/>
        <v>98.735553255159729</v>
      </c>
      <c r="J47" s="206">
        <f t="shared" si="39"/>
        <v>180000</v>
      </c>
      <c r="K47" s="206">
        <f t="shared" si="39"/>
        <v>180000</v>
      </c>
      <c r="L47" s="191">
        <f t="shared" si="6"/>
        <v>100</v>
      </c>
      <c r="M47" s="206">
        <f t="shared" si="39"/>
        <v>0</v>
      </c>
      <c r="N47" s="206">
        <f t="shared" si="39"/>
        <v>0</v>
      </c>
      <c r="O47" s="191" t="e">
        <f t="shared" si="7"/>
        <v>#DIV/0!</v>
      </c>
      <c r="P47" s="206">
        <f t="shared" si="39"/>
        <v>0</v>
      </c>
      <c r="Q47" s="206">
        <f t="shared" si="39"/>
        <v>0</v>
      </c>
      <c r="R47" s="210" t="e">
        <f t="shared" si="8"/>
        <v>#DIV/0!</v>
      </c>
      <c r="S47" s="206">
        <f t="shared" si="39"/>
        <v>0</v>
      </c>
      <c r="T47" s="206">
        <f t="shared" si="39"/>
        <v>0</v>
      </c>
      <c r="U47" s="210" t="e">
        <f t="shared" si="18"/>
        <v>#DIV/0!</v>
      </c>
      <c r="V47" s="206">
        <f t="shared" si="39"/>
        <v>0</v>
      </c>
      <c r="W47" s="206">
        <f t="shared" si="39"/>
        <v>0</v>
      </c>
      <c r="X47" s="210" t="e">
        <f t="shared" si="19"/>
        <v>#DIV/0!</v>
      </c>
      <c r="Y47" s="206">
        <f t="shared" si="39"/>
        <v>0</v>
      </c>
      <c r="Z47" s="206">
        <f t="shared" si="39"/>
        <v>0</v>
      </c>
      <c r="AA47" s="210" t="e">
        <f t="shared" si="20"/>
        <v>#DIV/0!</v>
      </c>
      <c r="AB47" s="206">
        <f t="shared" si="39"/>
        <v>0</v>
      </c>
      <c r="AC47" s="206">
        <f t="shared" si="39"/>
        <v>0</v>
      </c>
      <c r="AD47" s="210" t="e">
        <f t="shared" si="21"/>
        <v>#DIV/0!</v>
      </c>
      <c r="AE47" s="183"/>
      <c r="AF47" s="183"/>
      <c r="AG47" s="183"/>
      <c r="AH47" s="183"/>
      <c r="AI47" s="183"/>
      <c r="AJ47" s="183"/>
      <c r="AK47" s="183"/>
    </row>
    <row r="48" spans="1:37" ht="15.75">
      <c r="A48" s="207" t="s">
        <v>190</v>
      </c>
      <c r="B48" s="208">
        <f t="shared" ref="B48:C53" si="40">SUM(G48+J48+M48)-E48</f>
        <v>76899996.920000002</v>
      </c>
      <c r="C48" s="208">
        <f t="shared" si="40"/>
        <v>75243993.439999998</v>
      </c>
      <c r="D48" s="191">
        <f t="shared" si="3"/>
        <v>97.846549354582208</v>
      </c>
      <c r="E48" s="209"/>
      <c r="F48" s="209"/>
      <c r="G48" s="209">
        <v>76899996.920000002</v>
      </c>
      <c r="H48" s="209">
        <v>75243993.439999998</v>
      </c>
      <c r="I48" s="191">
        <f t="shared" si="4"/>
        <v>97.846549354582208</v>
      </c>
      <c r="J48" s="209"/>
      <c r="K48" s="209"/>
      <c r="L48" s="191"/>
      <c r="M48" s="190">
        <f>SUM(P48+S48+V48+Y48+AB48)</f>
        <v>0</v>
      </c>
      <c r="N48" s="190">
        <f>SUM(Q48+T48+W48+Z48+AC48)</f>
        <v>0</v>
      </c>
      <c r="O48" s="191"/>
      <c r="P48" s="209"/>
      <c r="Q48" s="209"/>
      <c r="R48" s="191" t="e">
        <f t="shared" si="8"/>
        <v>#DIV/0!</v>
      </c>
      <c r="S48" s="209"/>
      <c r="T48" s="209"/>
      <c r="U48" s="191" t="e">
        <f t="shared" si="18"/>
        <v>#DIV/0!</v>
      </c>
      <c r="V48" s="209"/>
      <c r="W48" s="209"/>
      <c r="X48" s="191" t="e">
        <f t="shared" si="19"/>
        <v>#DIV/0!</v>
      </c>
      <c r="Y48" s="209"/>
      <c r="Z48" s="209"/>
      <c r="AA48" s="191" t="e">
        <f t="shared" si="20"/>
        <v>#DIV/0!</v>
      </c>
      <c r="AB48" s="209"/>
      <c r="AC48" s="209"/>
      <c r="AD48" s="191" t="e">
        <f t="shared" si="21"/>
        <v>#DIV/0!</v>
      </c>
      <c r="AE48" s="183"/>
      <c r="AF48" s="183"/>
      <c r="AG48" s="183"/>
      <c r="AH48" s="183"/>
      <c r="AI48" s="183"/>
      <c r="AJ48" s="183"/>
      <c r="AK48" s="183"/>
    </row>
    <row r="49" spans="1:37" ht="15.75">
      <c r="A49" s="207" t="s">
        <v>223</v>
      </c>
      <c r="B49" s="208">
        <f t="shared" si="40"/>
        <v>179747882.96000001</v>
      </c>
      <c r="C49" s="208">
        <f t="shared" si="40"/>
        <v>177921874.19999999</v>
      </c>
      <c r="D49" s="191">
        <f t="shared" si="3"/>
        <v>98.984127807276394</v>
      </c>
      <c r="E49" s="209"/>
      <c r="F49" s="209"/>
      <c r="G49" s="209">
        <v>179747882.96000001</v>
      </c>
      <c r="H49" s="209">
        <v>177921874.19999999</v>
      </c>
      <c r="I49" s="191">
        <f t="shared" si="4"/>
        <v>98.984127807276394</v>
      </c>
      <c r="J49" s="209"/>
      <c r="K49" s="209"/>
      <c r="L49" s="191"/>
      <c r="M49" s="190">
        <f>SUM(P49+S49+V49+Y49+AB49)</f>
        <v>0</v>
      </c>
      <c r="N49" s="190">
        <f>SUM(Q49+T49+W49+Z49+AC49)</f>
        <v>0</v>
      </c>
      <c r="O49" s="191"/>
      <c r="P49" s="209"/>
      <c r="Q49" s="209"/>
      <c r="R49" s="191" t="e">
        <f t="shared" si="8"/>
        <v>#DIV/0!</v>
      </c>
      <c r="S49" s="209"/>
      <c r="T49" s="209"/>
      <c r="U49" s="191" t="e">
        <f t="shared" si="18"/>
        <v>#DIV/0!</v>
      </c>
      <c r="V49" s="209"/>
      <c r="W49" s="209"/>
      <c r="X49" s="191" t="e">
        <f t="shared" si="19"/>
        <v>#DIV/0!</v>
      </c>
      <c r="Y49" s="209"/>
      <c r="Z49" s="209"/>
      <c r="AA49" s="191" t="e">
        <f t="shared" si="20"/>
        <v>#DIV/0!</v>
      </c>
      <c r="AB49" s="209"/>
      <c r="AC49" s="209"/>
      <c r="AD49" s="191" t="e">
        <f t="shared" si="21"/>
        <v>#DIV/0!</v>
      </c>
      <c r="AE49" s="183"/>
      <c r="AF49" s="183"/>
      <c r="AG49" s="183"/>
      <c r="AH49" s="183"/>
      <c r="AI49" s="183"/>
      <c r="AJ49" s="183"/>
      <c r="AK49" s="183"/>
    </row>
    <row r="50" spans="1:37" ht="15.75">
      <c r="A50" s="207" t="s">
        <v>262</v>
      </c>
      <c r="B50" s="208">
        <f t="shared" si="40"/>
        <v>13939058.060000001</v>
      </c>
      <c r="C50" s="208">
        <f t="shared" si="40"/>
        <v>13842492.449999999</v>
      </c>
      <c r="D50" s="191">
        <f t="shared" si="3"/>
        <v>99.307230018094913</v>
      </c>
      <c r="E50" s="209"/>
      <c r="F50" s="209"/>
      <c r="G50" s="209">
        <v>13939058.060000001</v>
      </c>
      <c r="H50" s="209">
        <v>13842492.449999999</v>
      </c>
      <c r="I50" s="191">
        <f t="shared" si="4"/>
        <v>99.307230018094913</v>
      </c>
      <c r="J50" s="209"/>
      <c r="K50" s="209"/>
      <c r="L50" s="191"/>
      <c r="M50" s="190"/>
      <c r="N50" s="190"/>
      <c r="O50" s="191"/>
      <c r="P50" s="209"/>
      <c r="Q50" s="209"/>
      <c r="R50" s="191" t="e">
        <f t="shared" si="8"/>
        <v>#DIV/0!</v>
      </c>
      <c r="S50" s="209"/>
      <c r="T50" s="209"/>
      <c r="U50" s="191" t="e">
        <f t="shared" si="18"/>
        <v>#DIV/0!</v>
      </c>
      <c r="V50" s="209"/>
      <c r="W50" s="209"/>
      <c r="X50" s="191" t="e">
        <f t="shared" si="19"/>
        <v>#DIV/0!</v>
      </c>
      <c r="Y50" s="209"/>
      <c r="Z50" s="209"/>
      <c r="AA50" s="191" t="e">
        <f t="shared" si="20"/>
        <v>#DIV/0!</v>
      </c>
      <c r="AB50" s="209"/>
      <c r="AC50" s="209"/>
      <c r="AD50" s="191" t="e">
        <f t="shared" si="21"/>
        <v>#DIV/0!</v>
      </c>
      <c r="AE50" s="183"/>
      <c r="AF50" s="183"/>
      <c r="AG50" s="183"/>
      <c r="AH50" s="183"/>
      <c r="AI50" s="183"/>
      <c r="AJ50" s="183"/>
      <c r="AK50" s="183"/>
    </row>
    <row r="51" spans="1:37" ht="15.75">
      <c r="A51" s="207" t="s">
        <v>272</v>
      </c>
      <c r="B51" s="208">
        <f t="shared" si="40"/>
        <v>92010</v>
      </c>
      <c r="C51" s="208">
        <f t="shared" si="40"/>
        <v>92010</v>
      </c>
      <c r="D51" s="191">
        <f t="shared" si="3"/>
        <v>100</v>
      </c>
      <c r="E51" s="209"/>
      <c r="F51" s="209"/>
      <c r="G51" s="209">
        <v>92010</v>
      </c>
      <c r="H51" s="209">
        <v>92010</v>
      </c>
      <c r="I51" s="191">
        <f t="shared" si="4"/>
        <v>100</v>
      </c>
      <c r="J51" s="209"/>
      <c r="K51" s="209"/>
      <c r="L51" s="191"/>
      <c r="M51" s="190">
        <f t="shared" ref="M51:N53" si="41">SUM(P51+S51+V51+Y51+AB51)</f>
        <v>0</v>
      </c>
      <c r="N51" s="190">
        <f t="shared" si="41"/>
        <v>0</v>
      </c>
      <c r="O51" s="191" t="e">
        <f t="shared" si="7"/>
        <v>#DIV/0!</v>
      </c>
      <c r="P51" s="209"/>
      <c r="Q51" s="209"/>
      <c r="R51" s="191" t="e">
        <f t="shared" si="8"/>
        <v>#DIV/0!</v>
      </c>
      <c r="S51" s="209"/>
      <c r="T51" s="209"/>
      <c r="U51" s="191" t="e">
        <f t="shared" si="18"/>
        <v>#DIV/0!</v>
      </c>
      <c r="V51" s="209"/>
      <c r="W51" s="209"/>
      <c r="X51" s="191" t="e">
        <f t="shared" si="19"/>
        <v>#DIV/0!</v>
      </c>
      <c r="Y51" s="209"/>
      <c r="Z51" s="209"/>
      <c r="AA51" s="191" t="e">
        <f t="shared" si="20"/>
        <v>#DIV/0!</v>
      </c>
      <c r="AB51" s="209"/>
      <c r="AC51" s="209"/>
      <c r="AD51" s="191" t="e">
        <f t="shared" si="21"/>
        <v>#DIV/0!</v>
      </c>
      <c r="AE51" s="183"/>
      <c r="AF51" s="183"/>
      <c r="AG51" s="183"/>
      <c r="AH51" s="183"/>
      <c r="AI51" s="183"/>
      <c r="AJ51" s="183"/>
      <c r="AK51" s="183"/>
    </row>
    <row r="52" spans="1:37" ht="15.75">
      <c r="A52" s="207" t="s">
        <v>278</v>
      </c>
      <c r="B52" s="208">
        <f t="shared" si="40"/>
        <v>207956</v>
      </c>
      <c r="C52" s="208">
        <f t="shared" si="40"/>
        <v>207956</v>
      </c>
      <c r="D52" s="191">
        <f t="shared" si="3"/>
        <v>100</v>
      </c>
      <c r="E52" s="209">
        <v>180000</v>
      </c>
      <c r="F52" s="209">
        <v>180000</v>
      </c>
      <c r="G52" s="209">
        <v>207956</v>
      </c>
      <c r="H52" s="209">
        <v>207956</v>
      </c>
      <c r="I52" s="191">
        <f t="shared" si="4"/>
        <v>100</v>
      </c>
      <c r="J52" s="209">
        <v>180000</v>
      </c>
      <c r="K52" s="209">
        <v>180000</v>
      </c>
      <c r="L52" s="191">
        <f t="shared" si="6"/>
        <v>100</v>
      </c>
      <c r="M52" s="190">
        <f t="shared" si="41"/>
        <v>0</v>
      </c>
      <c r="N52" s="190">
        <f t="shared" si="41"/>
        <v>0</v>
      </c>
      <c r="O52" s="191"/>
      <c r="P52" s="209"/>
      <c r="Q52" s="209"/>
      <c r="R52" s="191" t="e">
        <f t="shared" si="8"/>
        <v>#DIV/0!</v>
      </c>
      <c r="S52" s="209"/>
      <c r="T52" s="209"/>
      <c r="U52" s="191" t="e">
        <f t="shared" si="18"/>
        <v>#DIV/0!</v>
      </c>
      <c r="V52" s="209"/>
      <c r="W52" s="209"/>
      <c r="X52" s="191" t="e">
        <f t="shared" si="19"/>
        <v>#DIV/0!</v>
      </c>
      <c r="Y52" s="209"/>
      <c r="Z52" s="209"/>
      <c r="AA52" s="191" t="e">
        <f t="shared" si="20"/>
        <v>#DIV/0!</v>
      </c>
      <c r="AB52" s="209"/>
      <c r="AC52" s="209"/>
      <c r="AD52" s="191" t="e">
        <f t="shared" si="21"/>
        <v>#DIV/0!</v>
      </c>
      <c r="AE52" s="183"/>
      <c r="AF52" s="183"/>
      <c r="AG52" s="183"/>
      <c r="AH52" s="183"/>
      <c r="AI52" s="183"/>
      <c r="AJ52" s="183"/>
      <c r="AK52" s="183"/>
    </row>
    <row r="53" spans="1:37" ht="15.75">
      <c r="A53" s="207" t="s">
        <v>285</v>
      </c>
      <c r="B53" s="208">
        <f t="shared" si="40"/>
        <v>13474951.130000001</v>
      </c>
      <c r="C53" s="208">
        <f t="shared" si="40"/>
        <v>13457924.76</v>
      </c>
      <c r="D53" s="191">
        <f t="shared" si="3"/>
        <v>99.873644291279888</v>
      </c>
      <c r="E53" s="209"/>
      <c r="F53" s="209"/>
      <c r="G53" s="209">
        <v>13474951.130000001</v>
      </c>
      <c r="H53" s="209">
        <v>13457924.76</v>
      </c>
      <c r="I53" s="191">
        <f t="shared" si="4"/>
        <v>99.873644291279888</v>
      </c>
      <c r="J53" s="209"/>
      <c r="K53" s="209"/>
      <c r="L53" s="191"/>
      <c r="M53" s="190">
        <f t="shared" si="41"/>
        <v>0</v>
      </c>
      <c r="N53" s="190">
        <f t="shared" si="41"/>
        <v>0</v>
      </c>
      <c r="O53" s="191"/>
      <c r="P53" s="209"/>
      <c r="Q53" s="209"/>
      <c r="R53" s="191" t="e">
        <f t="shared" si="8"/>
        <v>#DIV/0!</v>
      </c>
      <c r="S53" s="209"/>
      <c r="T53" s="209"/>
      <c r="U53" s="191" t="e">
        <f t="shared" si="18"/>
        <v>#DIV/0!</v>
      </c>
      <c r="V53" s="209"/>
      <c r="W53" s="209"/>
      <c r="X53" s="191" t="e">
        <f t="shared" si="19"/>
        <v>#DIV/0!</v>
      </c>
      <c r="Y53" s="209"/>
      <c r="Z53" s="209"/>
      <c r="AA53" s="191" t="e">
        <f t="shared" si="20"/>
        <v>#DIV/0!</v>
      </c>
      <c r="AB53" s="209"/>
      <c r="AC53" s="209"/>
      <c r="AD53" s="191" t="e">
        <f t="shared" si="21"/>
        <v>#DIV/0!</v>
      </c>
      <c r="AE53" s="183"/>
      <c r="AF53" s="183"/>
      <c r="AG53" s="183"/>
      <c r="AH53" s="183"/>
      <c r="AI53" s="183"/>
      <c r="AJ53" s="183"/>
      <c r="AK53" s="183"/>
    </row>
    <row r="54" spans="1:37" ht="15.75">
      <c r="A54" s="205" t="s">
        <v>310</v>
      </c>
      <c r="B54" s="206">
        <f t="shared" ref="B54:H54" si="42">SUM(B55:B56)</f>
        <v>55842685.730000004</v>
      </c>
      <c r="C54" s="206">
        <f t="shared" si="42"/>
        <v>54029308.009999998</v>
      </c>
      <c r="D54" s="210">
        <f t="shared" si="3"/>
        <v>96.752703247892285</v>
      </c>
      <c r="E54" s="206">
        <f t="shared" si="42"/>
        <v>8368618</v>
      </c>
      <c r="F54" s="206">
        <f t="shared" si="42"/>
        <v>8314349.7199999997</v>
      </c>
      <c r="G54" s="206">
        <f t="shared" si="42"/>
        <v>8442423.9000000004</v>
      </c>
      <c r="H54" s="206">
        <f t="shared" si="42"/>
        <v>8388155.6200000001</v>
      </c>
      <c r="I54" s="210">
        <f t="shared" si="4"/>
        <v>99.357195508744823</v>
      </c>
      <c r="J54" s="206">
        <f>SUM(J55:J56)</f>
        <v>39122305.280000001</v>
      </c>
      <c r="K54" s="206">
        <f t="shared" ref="K54:AC54" si="43">SUM(K55:K56)</f>
        <v>38563701.039999999</v>
      </c>
      <c r="L54" s="191">
        <f t="shared" si="6"/>
        <v>98.572159191535249</v>
      </c>
      <c r="M54" s="206">
        <f t="shared" si="43"/>
        <v>16646574.550000001</v>
      </c>
      <c r="N54" s="206">
        <f t="shared" si="43"/>
        <v>15391801.069999998</v>
      </c>
      <c r="O54" s="191">
        <f t="shared" si="7"/>
        <v>92.46227218560108</v>
      </c>
      <c r="P54" s="206">
        <f t="shared" si="43"/>
        <v>3067816.02</v>
      </c>
      <c r="Q54" s="206">
        <f t="shared" si="43"/>
        <v>3066331.22</v>
      </c>
      <c r="R54" s="210">
        <f t="shared" si="8"/>
        <v>99.951600748209145</v>
      </c>
      <c r="S54" s="206">
        <f t="shared" si="43"/>
        <v>3102573.9</v>
      </c>
      <c r="T54" s="206">
        <f t="shared" si="43"/>
        <v>2682390.88</v>
      </c>
      <c r="U54" s="210">
        <f t="shared" si="18"/>
        <v>86.456953692545397</v>
      </c>
      <c r="V54" s="206">
        <f t="shared" si="43"/>
        <v>5112483.7699999996</v>
      </c>
      <c r="W54" s="206">
        <f t="shared" si="43"/>
        <v>4960693.46</v>
      </c>
      <c r="X54" s="210">
        <f t="shared" si="19"/>
        <v>97.030986956072056</v>
      </c>
      <c r="Y54" s="206">
        <f t="shared" si="43"/>
        <v>3176092.88</v>
      </c>
      <c r="Z54" s="206">
        <f t="shared" si="43"/>
        <v>3133016.77</v>
      </c>
      <c r="AA54" s="210">
        <f t="shared" si="20"/>
        <v>98.643738970253295</v>
      </c>
      <c r="AB54" s="206">
        <f t="shared" si="43"/>
        <v>2187607.98</v>
      </c>
      <c r="AC54" s="206">
        <f t="shared" si="43"/>
        <v>1549368.74</v>
      </c>
      <c r="AD54" s="210">
        <f t="shared" si="21"/>
        <v>70.824789183663512</v>
      </c>
      <c r="AE54" s="183"/>
      <c r="AF54" s="183"/>
      <c r="AG54" s="183"/>
      <c r="AH54" s="183"/>
      <c r="AI54" s="183"/>
      <c r="AJ54" s="183"/>
      <c r="AK54" s="183"/>
    </row>
    <row r="55" spans="1:37" ht="15.75">
      <c r="A55" s="207" t="s">
        <v>312</v>
      </c>
      <c r="B55" s="208">
        <f>SUM(G55+J55+M55)-E55</f>
        <v>53763732.730000004</v>
      </c>
      <c r="C55" s="208">
        <f>SUM(H55+K55+N55)-F55</f>
        <v>51950355.009999998</v>
      </c>
      <c r="D55" s="191">
        <f t="shared" si="3"/>
        <v>96.627135751331224</v>
      </c>
      <c r="E55" s="209">
        <v>8368618</v>
      </c>
      <c r="F55" s="209">
        <v>8314349.7199999997</v>
      </c>
      <c r="G55" s="209">
        <v>6363470.9000000004</v>
      </c>
      <c r="H55" s="209">
        <v>6309202.6200000001</v>
      </c>
      <c r="I55" s="191">
        <f t="shared" si="4"/>
        <v>99.147190568593629</v>
      </c>
      <c r="J55" s="209">
        <v>39122305.280000001</v>
      </c>
      <c r="K55" s="209">
        <v>38563701.039999999</v>
      </c>
      <c r="L55" s="191">
        <f t="shared" si="6"/>
        <v>98.572159191535249</v>
      </c>
      <c r="M55" s="190">
        <f>SUM(P55+S55+V55+Y55+AB55)</f>
        <v>16646574.550000001</v>
      </c>
      <c r="N55" s="190">
        <f>SUM(Q55+T55+W55+Z55+AC55)</f>
        <v>15391801.069999998</v>
      </c>
      <c r="O55" s="191">
        <f t="shared" si="7"/>
        <v>92.46227218560108</v>
      </c>
      <c r="P55" s="209">
        <v>3067816.02</v>
      </c>
      <c r="Q55" s="209">
        <v>3066331.22</v>
      </c>
      <c r="R55" s="191">
        <f t="shared" si="8"/>
        <v>99.951600748209145</v>
      </c>
      <c r="S55" s="209">
        <v>3102573.9</v>
      </c>
      <c r="T55" s="209">
        <v>2682390.88</v>
      </c>
      <c r="U55" s="191">
        <f t="shared" si="18"/>
        <v>86.456953692545397</v>
      </c>
      <c r="V55" s="209">
        <v>5112483.7699999996</v>
      </c>
      <c r="W55" s="209">
        <v>4960693.46</v>
      </c>
      <c r="X55" s="191">
        <f t="shared" si="19"/>
        <v>97.030986956072056</v>
      </c>
      <c r="Y55" s="209">
        <v>3176092.88</v>
      </c>
      <c r="Z55" s="209">
        <v>3133016.77</v>
      </c>
      <c r="AA55" s="191">
        <f t="shared" si="20"/>
        <v>98.643738970253295</v>
      </c>
      <c r="AB55" s="209">
        <v>2187607.98</v>
      </c>
      <c r="AC55" s="209">
        <v>1549368.74</v>
      </c>
      <c r="AD55" s="191">
        <f t="shared" si="21"/>
        <v>70.824789183663512</v>
      </c>
      <c r="AE55" s="183"/>
      <c r="AF55" s="183"/>
      <c r="AG55" s="183"/>
      <c r="AH55" s="183"/>
      <c r="AI55" s="183"/>
      <c r="AJ55" s="183"/>
      <c r="AK55" s="183"/>
    </row>
    <row r="56" spans="1:37" ht="15.75">
      <c r="A56" s="207" t="s">
        <v>320</v>
      </c>
      <c r="B56" s="208">
        <f>SUM(G56+J56+M56)-E56</f>
        <v>2078953</v>
      </c>
      <c r="C56" s="208">
        <f>SUM(H56+K56+N56)-F56</f>
        <v>2078953</v>
      </c>
      <c r="D56" s="191">
        <f t="shared" si="3"/>
        <v>100</v>
      </c>
      <c r="E56" s="209"/>
      <c r="F56" s="209"/>
      <c r="G56" s="209">
        <v>2078953</v>
      </c>
      <c r="H56" s="209">
        <v>2078953</v>
      </c>
      <c r="I56" s="191">
        <f t="shared" si="4"/>
        <v>100</v>
      </c>
      <c r="J56" s="209"/>
      <c r="K56" s="209"/>
      <c r="L56" s="191" t="e">
        <f t="shared" si="6"/>
        <v>#DIV/0!</v>
      </c>
      <c r="M56" s="190">
        <f>SUM(P56+S56+V56+Y56+AB56)</f>
        <v>0</v>
      </c>
      <c r="N56" s="190">
        <f>SUM(Q56+T56+W56+Z56+AC56)</f>
        <v>0</v>
      </c>
      <c r="O56" s="191"/>
      <c r="P56" s="209"/>
      <c r="Q56" s="209"/>
      <c r="R56" s="191" t="e">
        <f t="shared" si="8"/>
        <v>#DIV/0!</v>
      </c>
      <c r="S56" s="209"/>
      <c r="T56" s="209"/>
      <c r="U56" s="191" t="e">
        <f t="shared" si="18"/>
        <v>#DIV/0!</v>
      </c>
      <c r="V56" s="209"/>
      <c r="W56" s="209"/>
      <c r="X56" s="191" t="e">
        <f t="shared" si="19"/>
        <v>#DIV/0!</v>
      </c>
      <c r="Y56" s="209"/>
      <c r="Z56" s="209"/>
      <c r="AA56" s="191" t="e">
        <f t="shared" si="20"/>
        <v>#DIV/0!</v>
      </c>
      <c r="AB56" s="209"/>
      <c r="AC56" s="209"/>
      <c r="AD56" s="191" t="e">
        <f t="shared" si="21"/>
        <v>#DIV/0!</v>
      </c>
      <c r="AE56" s="183"/>
      <c r="AF56" s="183"/>
      <c r="AG56" s="183"/>
      <c r="AH56" s="183"/>
      <c r="AI56" s="183"/>
      <c r="AJ56" s="183"/>
      <c r="AK56" s="183"/>
    </row>
    <row r="57" spans="1:37" ht="15.75">
      <c r="A57" s="205" t="s">
        <v>324</v>
      </c>
      <c r="B57" s="206">
        <f t="shared" ref="B57:H57" si="44">SUM(B58:B61)</f>
        <v>11678922.560000001</v>
      </c>
      <c r="C57" s="206">
        <f t="shared" si="44"/>
        <v>11145137.279999999</v>
      </c>
      <c r="D57" s="210">
        <f t="shared" si="3"/>
        <v>95.429498934874331</v>
      </c>
      <c r="E57" s="206">
        <f t="shared" si="44"/>
        <v>15156.27</v>
      </c>
      <c r="F57" s="206">
        <f t="shared" si="44"/>
        <v>15156.27</v>
      </c>
      <c r="G57" s="206">
        <f t="shared" si="44"/>
        <v>10970772.140000001</v>
      </c>
      <c r="H57" s="206">
        <f t="shared" si="44"/>
        <v>10437013.859999999</v>
      </c>
      <c r="I57" s="210">
        <f t="shared" si="4"/>
        <v>95.134724582840519</v>
      </c>
      <c r="J57" s="206">
        <f>SUM(J58:J61)</f>
        <v>189156.27</v>
      </c>
      <c r="K57" s="206">
        <f t="shared" ref="K57:AC57" si="45">SUM(K58:K61)</f>
        <v>189156.27</v>
      </c>
      <c r="L57" s="191">
        <f t="shared" si="6"/>
        <v>100</v>
      </c>
      <c r="M57" s="206">
        <f t="shared" si="45"/>
        <v>534150.42000000004</v>
      </c>
      <c r="N57" s="206">
        <f t="shared" si="45"/>
        <v>534123.42000000004</v>
      </c>
      <c r="O57" s="191">
        <f t="shared" si="7"/>
        <v>99.994945244075623</v>
      </c>
      <c r="P57" s="206">
        <f t="shared" si="45"/>
        <v>0</v>
      </c>
      <c r="Q57" s="206">
        <f t="shared" si="45"/>
        <v>0</v>
      </c>
      <c r="R57" s="210" t="e">
        <f t="shared" si="8"/>
        <v>#DIV/0!</v>
      </c>
      <c r="S57" s="206">
        <f t="shared" si="45"/>
        <v>192249.42</v>
      </c>
      <c r="T57" s="206">
        <f t="shared" si="45"/>
        <v>192249.42</v>
      </c>
      <c r="U57" s="210">
        <f t="shared" si="18"/>
        <v>100</v>
      </c>
      <c r="V57" s="206">
        <f t="shared" si="45"/>
        <v>151092</v>
      </c>
      <c r="W57" s="206">
        <f t="shared" si="45"/>
        <v>151092</v>
      </c>
      <c r="X57" s="210">
        <f t="shared" si="19"/>
        <v>100</v>
      </c>
      <c r="Y57" s="206">
        <f t="shared" si="45"/>
        <v>73845</v>
      </c>
      <c r="Z57" s="206">
        <f t="shared" si="45"/>
        <v>73818</v>
      </c>
      <c r="AA57" s="210">
        <f t="shared" si="20"/>
        <v>99.963436928702009</v>
      </c>
      <c r="AB57" s="206">
        <f t="shared" si="45"/>
        <v>116964</v>
      </c>
      <c r="AC57" s="206">
        <f t="shared" si="45"/>
        <v>116964</v>
      </c>
      <c r="AD57" s="210">
        <f t="shared" si="21"/>
        <v>100</v>
      </c>
      <c r="AE57" s="183"/>
      <c r="AF57" s="183"/>
      <c r="AG57" s="183"/>
      <c r="AH57" s="183"/>
      <c r="AI57" s="183"/>
      <c r="AJ57" s="183"/>
      <c r="AK57" s="183"/>
    </row>
    <row r="58" spans="1:37" ht="15.75">
      <c r="A58" s="207" t="s">
        <v>326</v>
      </c>
      <c r="B58" s="208">
        <f t="shared" ref="B58:C61" si="46">SUM(G58+J58+M58)-E58</f>
        <v>3443150.4</v>
      </c>
      <c r="C58" s="208">
        <f t="shared" si="46"/>
        <v>3435944.53</v>
      </c>
      <c r="D58" s="191">
        <f t="shared" si="3"/>
        <v>99.790718697620633</v>
      </c>
      <c r="E58" s="209"/>
      <c r="F58" s="209"/>
      <c r="G58" s="209">
        <v>2908999.98</v>
      </c>
      <c r="H58" s="209">
        <v>2901821.11</v>
      </c>
      <c r="I58" s="191">
        <f t="shared" si="4"/>
        <v>99.753218630135564</v>
      </c>
      <c r="J58" s="209"/>
      <c r="K58" s="209"/>
      <c r="L58" s="191"/>
      <c r="M58" s="190">
        <f t="shared" ref="M58:N61" si="47">SUM(P58+S58+V58+Y58+AB58)</f>
        <v>534150.42000000004</v>
      </c>
      <c r="N58" s="190">
        <f t="shared" si="47"/>
        <v>534123.42000000004</v>
      </c>
      <c r="O58" s="191">
        <f t="shared" si="7"/>
        <v>99.994945244075623</v>
      </c>
      <c r="P58" s="209"/>
      <c r="Q58" s="209"/>
      <c r="R58" s="191" t="e">
        <f t="shared" si="8"/>
        <v>#DIV/0!</v>
      </c>
      <c r="S58" s="209">
        <v>192249.42</v>
      </c>
      <c r="T58" s="209">
        <v>192249.42</v>
      </c>
      <c r="U58" s="191">
        <f t="shared" si="18"/>
        <v>100</v>
      </c>
      <c r="V58" s="209">
        <v>151092</v>
      </c>
      <c r="W58" s="209">
        <v>151092</v>
      </c>
      <c r="X58" s="191">
        <f t="shared" si="19"/>
        <v>100</v>
      </c>
      <c r="Y58" s="209">
        <v>73845</v>
      </c>
      <c r="Z58" s="209">
        <v>73818</v>
      </c>
      <c r="AA58" s="191">
        <f t="shared" si="20"/>
        <v>99.963436928702009</v>
      </c>
      <c r="AB58" s="209">
        <v>116964</v>
      </c>
      <c r="AC58" s="209">
        <v>116964</v>
      </c>
      <c r="AD58" s="191">
        <f t="shared" si="21"/>
        <v>100</v>
      </c>
      <c r="AE58" s="183"/>
      <c r="AF58" s="183"/>
      <c r="AG58" s="183"/>
      <c r="AH58" s="183"/>
      <c r="AI58" s="183"/>
      <c r="AJ58" s="183"/>
      <c r="AK58" s="183"/>
    </row>
    <row r="59" spans="1:37" ht="15.75">
      <c r="A59" s="207" t="s">
        <v>334</v>
      </c>
      <c r="B59" s="208">
        <f t="shared" si="46"/>
        <v>2045128.22</v>
      </c>
      <c r="C59" s="208">
        <f t="shared" si="46"/>
        <v>2045128.22</v>
      </c>
      <c r="D59" s="191">
        <f t="shared" si="3"/>
        <v>100</v>
      </c>
      <c r="E59" s="209">
        <v>15156.27</v>
      </c>
      <c r="F59" s="209">
        <v>15156.27</v>
      </c>
      <c r="G59" s="209">
        <v>1871128.22</v>
      </c>
      <c r="H59" s="209">
        <v>1871128.22</v>
      </c>
      <c r="I59" s="191">
        <f t="shared" si="4"/>
        <v>100</v>
      </c>
      <c r="J59" s="209">
        <v>189156.27</v>
      </c>
      <c r="K59" s="209">
        <v>189156.27</v>
      </c>
      <c r="L59" s="191">
        <f t="shared" si="6"/>
        <v>100</v>
      </c>
      <c r="M59" s="190">
        <f>SUM(P59+S59+V59+Y59+AB59)</f>
        <v>0</v>
      </c>
      <c r="N59" s="190">
        <f>SUM(Q59+T59+W59+Z59+AC59)</f>
        <v>0</v>
      </c>
      <c r="O59" s="191" t="e">
        <f t="shared" si="7"/>
        <v>#DIV/0!</v>
      </c>
      <c r="P59" s="209"/>
      <c r="Q59" s="209"/>
      <c r="R59" s="191" t="e">
        <f t="shared" si="8"/>
        <v>#DIV/0!</v>
      </c>
      <c r="S59" s="209"/>
      <c r="T59" s="209"/>
      <c r="U59" s="191" t="e">
        <f t="shared" si="18"/>
        <v>#DIV/0!</v>
      </c>
      <c r="V59" s="209"/>
      <c r="W59" s="209"/>
      <c r="X59" s="191" t="e">
        <f>SUM(#REF!/#REF!)*100</f>
        <v>#REF!</v>
      </c>
      <c r="Y59" s="209"/>
      <c r="Z59" s="209"/>
      <c r="AA59" s="191" t="e">
        <f t="shared" si="20"/>
        <v>#DIV/0!</v>
      </c>
      <c r="AB59" s="209"/>
      <c r="AC59" s="209"/>
      <c r="AD59" s="191" t="e">
        <f t="shared" si="21"/>
        <v>#DIV/0!</v>
      </c>
      <c r="AE59" s="183"/>
      <c r="AF59" s="183"/>
      <c r="AG59" s="183"/>
      <c r="AH59" s="183"/>
      <c r="AI59" s="183"/>
      <c r="AJ59" s="183"/>
      <c r="AK59" s="183"/>
    </row>
    <row r="60" spans="1:37" ht="15.75">
      <c r="A60" s="207" t="s">
        <v>346</v>
      </c>
      <c r="B60" s="208">
        <f t="shared" si="46"/>
        <v>4605643.9400000004</v>
      </c>
      <c r="C60" s="208">
        <f t="shared" si="46"/>
        <v>4184064.53</v>
      </c>
      <c r="D60" s="191">
        <f t="shared" si="3"/>
        <v>90.846461092257158</v>
      </c>
      <c r="E60" s="209"/>
      <c r="F60" s="209"/>
      <c r="G60" s="209">
        <v>4605643.9400000004</v>
      </c>
      <c r="H60" s="209">
        <v>4184064.53</v>
      </c>
      <c r="I60" s="191">
        <f t="shared" si="4"/>
        <v>90.846461092257158</v>
      </c>
      <c r="J60" s="209"/>
      <c r="K60" s="209"/>
      <c r="L60" s="191"/>
      <c r="M60" s="190">
        <f>SUM(P60+S60+V60+Y60+AB60)</f>
        <v>0</v>
      </c>
      <c r="N60" s="190">
        <f>SUM(Q60+T60+W60+Z60+AC60)</f>
        <v>0</v>
      </c>
      <c r="O60" s="191" t="e">
        <f t="shared" si="7"/>
        <v>#DIV/0!</v>
      </c>
      <c r="P60" s="209"/>
      <c r="Q60" s="209"/>
      <c r="R60" s="191" t="e">
        <f t="shared" si="8"/>
        <v>#DIV/0!</v>
      </c>
      <c r="S60" s="209"/>
      <c r="T60" s="209"/>
      <c r="U60" s="191" t="e">
        <f t="shared" si="18"/>
        <v>#DIV/0!</v>
      </c>
      <c r="V60" s="216"/>
      <c r="W60" s="216"/>
      <c r="X60" s="191" t="e">
        <f>SUM(W59/V59)*100</f>
        <v>#DIV/0!</v>
      </c>
      <c r="Y60" s="209"/>
      <c r="Z60" s="209"/>
      <c r="AA60" s="191" t="e">
        <f t="shared" si="20"/>
        <v>#DIV/0!</v>
      </c>
      <c r="AB60" s="209"/>
      <c r="AC60" s="209"/>
      <c r="AD60" s="191" t="e">
        <f t="shared" si="21"/>
        <v>#DIV/0!</v>
      </c>
      <c r="AE60" s="183"/>
      <c r="AF60" s="183"/>
      <c r="AG60" s="183"/>
      <c r="AH60" s="183"/>
      <c r="AI60" s="183"/>
      <c r="AJ60" s="183"/>
      <c r="AK60" s="183"/>
    </row>
    <row r="61" spans="1:37" ht="15.75">
      <c r="A61" s="207" t="s">
        <v>354</v>
      </c>
      <c r="B61" s="208">
        <f t="shared" si="46"/>
        <v>1585000</v>
      </c>
      <c r="C61" s="208">
        <f t="shared" si="46"/>
        <v>1480000</v>
      </c>
      <c r="D61" s="191">
        <f t="shared" si="3"/>
        <v>93.375394321766564</v>
      </c>
      <c r="E61" s="209"/>
      <c r="F61" s="209"/>
      <c r="G61" s="209">
        <v>1585000</v>
      </c>
      <c r="H61" s="209">
        <v>1480000</v>
      </c>
      <c r="I61" s="191">
        <f t="shared" si="4"/>
        <v>93.375394321766564</v>
      </c>
      <c r="J61" s="209"/>
      <c r="K61" s="209"/>
      <c r="L61" s="191"/>
      <c r="M61" s="190">
        <f t="shared" si="47"/>
        <v>0</v>
      </c>
      <c r="N61" s="190">
        <f t="shared" si="47"/>
        <v>0</v>
      </c>
      <c r="O61" s="191" t="e">
        <f t="shared" si="7"/>
        <v>#DIV/0!</v>
      </c>
      <c r="P61" s="209"/>
      <c r="Q61" s="209"/>
      <c r="R61" s="191" t="e">
        <f t="shared" si="8"/>
        <v>#DIV/0!</v>
      </c>
      <c r="S61" s="209"/>
      <c r="T61" s="209"/>
      <c r="U61" s="191" t="e">
        <f t="shared" si="18"/>
        <v>#DIV/0!</v>
      </c>
      <c r="V61" s="209"/>
      <c r="W61" s="209"/>
      <c r="X61" s="191" t="e">
        <f t="shared" si="19"/>
        <v>#DIV/0!</v>
      </c>
      <c r="Y61" s="209"/>
      <c r="Z61" s="209"/>
      <c r="AA61" s="191" t="e">
        <f t="shared" si="20"/>
        <v>#DIV/0!</v>
      </c>
      <c r="AB61" s="209"/>
      <c r="AC61" s="209"/>
      <c r="AD61" s="191" t="e">
        <f t="shared" si="21"/>
        <v>#DIV/0!</v>
      </c>
      <c r="AE61" s="183"/>
      <c r="AF61" s="183"/>
      <c r="AG61" s="183"/>
      <c r="AH61" s="183"/>
      <c r="AI61" s="183"/>
      <c r="AJ61" s="183"/>
      <c r="AK61" s="183"/>
    </row>
    <row r="62" spans="1:37" ht="15.75">
      <c r="A62" s="205" t="s">
        <v>361</v>
      </c>
      <c r="B62" s="206">
        <f>SUM(B63:B64)</f>
        <v>8811691</v>
      </c>
      <c r="C62" s="206">
        <f>SUM(C63:C64)</f>
        <v>8811691</v>
      </c>
      <c r="D62" s="210">
        <f t="shared" si="3"/>
        <v>100</v>
      </c>
      <c r="E62" s="206">
        <f>SUM(E63)</f>
        <v>500000</v>
      </c>
      <c r="F62" s="206">
        <f>SUM(F63)</f>
        <v>500000</v>
      </c>
      <c r="G62" s="206">
        <f>SUM(G63:G64)</f>
        <v>8811691</v>
      </c>
      <c r="H62" s="206">
        <f>SUM(H63:H64)</f>
        <v>8811691</v>
      </c>
      <c r="I62" s="210">
        <f t="shared" si="4"/>
        <v>100</v>
      </c>
      <c r="J62" s="206">
        <f>SUM(J63:J64)</f>
        <v>500000</v>
      </c>
      <c r="K62" s="206">
        <f>SUM(K63:K64)</f>
        <v>500000</v>
      </c>
      <c r="L62" s="191">
        <f t="shared" si="6"/>
        <v>100</v>
      </c>
      <c r="M62" s="206">
        <f>SUM(M63:M64)</f>
        <v>0</v>
      </c>
      <c r="N62" s="206">
        <f>SUM(N63:N64)</f>
        <v>0</v>
      </c>
      <c r="O62" s="191" t="e">
        <f t="shared" si="7"/>
        <v>#DIV/0!</v>
      </c>
      <c r="P62" s="206">
        <f t="shared" ref="P62:W62" si="48">SUM(P63)</f>
        <v>0</v>
      </c>
      <c r="Q62" s="206">
        <f t="shared" si="48"/>
        <v>0</v>
      </c>
      <c r="R62" s="210" t="e">
        <f t="shared" si="8"/>
        <v>#DIV/0!</v>
      </c>
      <c r="S62" s="206">
        <f t="shared" si="48"/>
        <v>0</v>
      </c>
      <c r="T62" s="206">
        <f t="shared" si="48"/>
        <v>0</v>
      </c>
      <c r="U62" s="210" t="e">
        <f t="shared" si="18"/>
        <v>#DIV/0!</v>
      </c>
      <c r="V62" s="206">
        <f t="shared" si="48"/>
        <v>0</v>
      </c>
      <c r="W62" s="206">
        <f t="shared" si="48"/>
        <v>0</v>
      </c>
      <c r="X62" s="210" t="e">
        <f t="shared" si="19"/>
        <v>#DIV/0!</v>
      </c>
      <c r="Y62" s="206">
        <f>SUM(Y63:Y64)</f>
        <v>0</v>
      </c>
      <c r="Z62" s="206">
        <f>SUM(Z63:Z64)</f>
        <v>0</v>
      </c>
      <c r="AA62" s="210" t="e">
        <f t="shared" si="20"/>
        <v>#DIV/0!</v>
      </c>
      <c r="AB62" s="206">
        <f>SUM(AB63:AB64)</f>
        <v>0</v>
      </c>
      <c r="AC62" s="206">
        <f>SUM(AC63:AC64)</f>
        <v>0</v>
      </c>
      <c r="AD62" s="210" t="e">
        <f t="shared" si="21"/>
        <v>#DIV/0!</v>
      </c>
      <c r="AE62" s="183"/>
      <c r="AF62" s="183"/>
      <c r="AG62" s="183"/>
      <c r="AH62" s="183"/>
      <c r="AI62" s="183"/>
      <c r="AJ62" s="183"/>
      <c r="AK62" s="183"/>
    </row>
    <row r="63" spans="1:37" ht="15.75">
      <c r="A63" s="207" t="s">
        <v>363</v>
      </c>
      <c r="B63" s="208">
        <f>SUM(G63+J63+M63)-E63</f>
        <v>5872411</v>
      </c>
      <c r="C63" s="208">
        <f>SUM(H63+K63+N63)-F63</f>
        <v>5872411</v>
      </c>
      <c r="D63" s="191">
        <f t="shared" si="3"/>
        <v>100</v>
      </c>
      <c r="E63" s="209">
        <v>500000</v>
      </c>
      <c r="F63" s="209">
        <v>500000</v>
      </c>
      <c r="G63" s="209">
        <v>5872411</v>
      </c>
      <c r="H63" s="209">
        <v>5872411</v>
      </c>
      <c r="I63" s="210">
        <f t="shared" si="4"/>
        <v>100</v>
      </c>
      <c r="J63" s="209">
        <v>500000</v>
      </c>
      <c r="K63" s="209">
        <v>500000</v>
      </c>
      <c r="L63" s="191">
        <f t="shared" si="6"/>
        <v>100</v>
      </c>
      <c r="M63" s="190">
        <f>SUM(P63+S63+V63+Y63+AB63)</f>
        <v>0</v>
      </c>
      <c r="N63" s="190">
        <f>SUM(Q63+T63+W63+Z63+AC63)</f>
        <v>0</v>
      </c>
      <c r="O63" s="191" t="e">
        <f t="shared" si="7"/>
        <v>#DIV/0!</v>
      </c>
      <c r="P63" s="209"/>
      <c r="Q63" s="209"/>
      <c r="R63" s="191" t="e">
        <f t="shared" si="8"/>
        <v>#DIV/0!</v>
      </c>
      <c r="S63" s="209"/>
      <c r="T63" s="209"/>
      <c r="U63" s="191" t="e">
        <f t="shared" si="18"/>
        <v>#DIV/0!</v>
      </c>
      <c r="V63" s="209"/>
      <c r="W63" s="209"/>
      <c r="X63" s="191" t="e">
        <f t="shared" si="19"/>
        <v>#DIV/0!</v>
      </c>
      <c r="Y63" s="209"/>
      <c r="Z63" s="209"/>
      <c r="AA63" s="191" t="e">
        <f t="shared" si="20"/>
        <v>#DIV/0!</v>
      </c>
      <c r="AB63" s="209"/>
      <c r="AC63" s="209"/>
      <c r="AD63" s="191" t="e">
        <f t="shared" si="21"/>
        <v>#DIV/0!</v>
      </c>
      <c r="AE63" s="183"/>
      <c r="AF63" s="183"/>
      <c r="AG63" s="183"/>
      <c r="AH63" s="183"/>
      <c r="AI63" s="183"/>
      <c r="AJ63" s="183"/>
      <c r="AK63" s="183"/>
    </row>
    <row r="64" spans="1:37" ht="15.75">
      <c r="A64" s="207" t="s">
        <v>371</v>
      </c>
      <c r="B64" s="208">
        <f>SUM(G64+J64+M64)-E64</f>
        <v>2939280</v>
      </c>
      <c r="C64" s="208">
        <f>SUM(H64+K64+N64)-F64</f>
        <v>2939280</v>
      </c>
      <c r="D64" s="191">
        <f t="shared" si="3"/>
        <v>100</v>
      </c>
      <c r="E64" s="209"/>
      <c r="F64" s="209"/>
      <c r="G64" s="209">
        <v>2939280</v>
      </c>
      <c r="H64" s="209">
        <v>2939280</v>
      </c>
      <c r="I64" s="191">
        <f t="shared" si="4"/>
        <v>100</v>
      </c>
      <c r="J64" s="209"/>
      <c r="K64" s="209"/>
      <c r="L64" s="191"/>
      <c r="M64" s="190">
        <f>SUM(P64+S64+V64+Y64+AB64)</f>
        <v>0</v>
      </c>
      <c r="N64" s="190">
        <f>SUM(Q64+T64+W64+Z64+AC64)</f>
        <v>0</v>
      </c>
      <c r="O64" s="191" t="e">
        <f t="shared" si="7"/>
        <v>#DIV/0!</v>
      </c>
      <c r="P64" s="209"/>
      <c r="Q64" s="209"/>
      <c r="R64" s="191"/>
      <c r="S64" s="209"/>
      <c r="T64" s="209"/>
      <c r="U64" s="191"/>
      <c r="V64" s="209"/>
      <c r="W64" s="209"/>
      <c r="X64" s="191"/>
      <c r="Y64" s="209"/>
      <c r="Z64" s="209"/>
      <c r="AA64" s="191"/>
      <c r="AB64" s="209"/>
      <c r="AC64" s="209"/>
      <c r="AD64" s="191"/>
      <c r="AE64" s="183"/>
      <c r="AF64" s="183"/>
      <c r="AG64" s="183"/>
      <c r="AH64" s="183"/>
      <c r="AI64" s="183"/>
      <c r="AJ64" s="183"/>
      <c r="AK64" s="183"/>
    </row>
    <row r="65" spans="1:37" ht="15.75">
      <c r="A65" s="205" t="s">
        <v>798</v>
      </c>
      <c r="B65" s="211">
        <f>SUM(B66)</f>
        <v>0</v>
      </c>
      <c r="C65" s="211">
        <f t="shared" ref="C65:AC65" si="49">SUM(C66)</f>
        <v>0</v>
      </c>
      <c r="D65" s="191" t="e">
        <f t="shared" si="3"/>
        <v>#DIV/0!</v>
      </c>
      <c r="E65" s="211">
        <f t="shared" si="49"/>
        <v>0</v>
      </c>
      <c r="F65" s="211">
        <f t="shared" si="49"/>
        <v>0</v>
      </c>
      <c r="G65" s="211">
        <f t="shared" si="49"/>
        <v>0</v>
      </c>
      <c r="H65" s="211">
        <f t="shared" si="49"/>
        <v>0</v>
      </c>
      <c r="I65" s="211"/>
      <c r="J65" s="211">
        <f t="shared" si="49"/>
        <v>0</v>
      </c>
      <c r="K65" s="211">
        <f t="shared" si="49"/>
        <v>0</v>
      </c>
      <c r="L65" s="210" t="e">
        <f t="shared" si="6"/>
        <v>#DIV/0!</v>
      </c>
      <c r="M65" s="211">
        <f t="shared" si="49"/>
        <v>0</v>
      </c>
      <c r="N65" s="211">
        <f t="shared" si="49"/>
        <v>0</v>
      </c>
      <c r="O65" s="191" t="e">
        <f t="shared" si="7"/>
        <v>#DIV/0!</v>
      </c>
      <c r="P65" s="211">
        <f t="shared" si="49"/>
        <v>0</v>
      </c>
      <c r="Q65" s="211">
        <f t="shared" si="49"/>
        <v>0</v>
      </c>
      <c r="R65" s="211"/>
      <c r="S65" s="211">
        <f t="shared" si="49"/>
        <v>0</v>
      </c>
      <c r="T65" s="211">
        <f t="shared" si="49"/>
        <v>0</v>
      </c>
      <c r="U65" s="211"/>
      <c r="V65" s="211">
        <f t="shared" si="49"/>
        <v>0</v>
      </c>
      <c r="W65" s="211">
        <f t="shared" si="49"/>
        <v>0</v>
      </c>
      <c r="X65" s="211"/>
      <c r="Y65" s="211">
        <f t="shared" si="49"/>
        <v>0</v>
      </c>
      <c r="Z65" s="211">
        <f t="shared" si="49"/>
        <v>0</v>
      </c>
      <c r="AA65" s="211"/>
      <c r="AB65" s="211">
        <f t="shared" si="49"/>
        <v>0</v>
      </c>
      <c r="AC65" s="211">
        <f t="shared" si="49"/>
        <v>0</v>
      </c>
      <c r="AD65" s="210"/>
      <c r="AE65" s="183"/>
      <c r="AF65" s="183"/>
      <c r="AG65" s="183"/>
      <c r="AH65" s="183"/>
      <c r="AI65" s="183"/>
      <c r="AJ65" s="183"/>
      <c r="AK65" s="183"/>
    </row>
    <row r="66" spans="1:37" ht="15.75">
      <c r="A66" s="207" t="s">
        <v>799</v>
      </c>
      <c r="B66" s="208">
        <f>SUM(G66+J66+M66)-E66</f>
        <v>0</v>
      </c>
      <c r="C66" s="208">
        <f>SUM(H66+K66+N66)-F66</f>
        <v>0</v>
      </c>
      <c r="D66" s="191" t="e">
        <f t="shared" si="3"/>
        <v>#DIV/0!</v>
      </c>
      <c r="E66" s="209"/>
      <c r="F66" s="209"/>
      <c r="G66" s="209"/>
      <c r="H66" s="209"/>
      <c r="I66" s="191"/>
      <c r="J66" s="209"/>
      <c r="K66" s="209"/>
      <c r="L66" s="191" t="e">
        <f t="shared" si="6"/>
        <v>#DIV/0!</v>
      </c>
      <c r="M66" s="190"/>
      <c r="N66" s="190"/>
      <c r="O66" s="191" t="e">
        <f t="shared" si="7"/>
        <v>#DIV/0!</v>
      </c>
      <c r="P66" s="209"/>
      <c r="Q66" s="209"/>
      <c r="R66" s="191"/>
      <c r="S66" s="209"/>
      <c r="T66" s="209"/>
      <c r="U66" s="191"/>
      <c r="V66" s="209"/>
      <c r="W66" s="209"/>
      <c r="X66" s="191"/>
      <c r="Y66" s="209"/>
      <c r="Z66" s="209"/>
      <c r="AA66" s="191"/>
      <c r="AB66" s="209"/>
      <c r="AC66" s="209"/>
      <c r="AD66" s="191"/>
      <c r="AE66" s="183"/>
      <c r="AF66" s="183"/>
      <c r="AG66" s="183"/>
      <c r="AH66" s="183"/>
      <c r="AI66" s="183"/>
      <c r="AJ66" s="183"/>
      <c r="AK66" s="183"/>
    </row>
    <row r="67" spans="1:37" ht="15.75">
      <c r="A67" s="207" t="s">
        <v>800</v>
      </c>
      <c r="B67" s="212">
        <f>SUM(B5-B23)</f>
        <v>-17097136.2099998</v>
      </c>
      <c r="C67" s="212">
        <f>SUM(C5-C23)</f>
        <v>3300633.7600001097</v>
      </c>
      <c r="D67" s="191">
        <f t="shared" si="3"/>
        <v>-19.305184912018365</v>
      </c>
      <c r="E67" s="212">
        <f>SUM(E5-E23)</f>
        <v>0</v>
      </c>
      <c r="F67" s="212">
        <f>SUM(F5-F23)</f>
        <v>0</v>
      </c>
      <c r="G67" s="212">
        <f>SUM(G5-G23)</f>
        <v>-11746712.829999864</v>
      </c>
      <c r="H67" s="212">
        <f>SUM(H5-H23)</f>
        <v>-1100906.6199999452</v>
      </c>
      <c r="I67" s="191">
        <f t="shared" si="4"/>
        <v>9.3720399564748522</v>
      </c>
      <c r="J67" s="212">
        <f>SUM(J5-J23)</f>
        <v>-3040960.530000031</v>
      </c>
      <c r="K67" s="212">
        <f>SUM(K5-K23)</f>
        <v>3785674.5900000334</v>
      </c>
      <c r="L67" s="212"/>
      <c r="M67" s="212">
        <f>SUM(M5-M23)</f>
        <v>-2309462.849999994</v>
      </c>
      <c r="N67" s="212">
        <f>SUM(N5-N23)</f>
        <v>615865.79000000656</v>
      </c>
      <c r="O67" s="212"/>
      <c r="P67" s="212">
        <f>SUM(P5-P23)</f>
        <v>-612243.98000000045</v>
      </c>
      <c r="Q67" s="212">
        <f>SUM(Q5-Q23)</f>
        <v>-495184.44999999925</v>
      </c>
      <c r="R67" s="196">
        <f t="shared" si="8"/>
        <v>80.880248099785135</v>
      </c>
      <c r="S67" s="212">
        <f>SUM(S5-S23)</f>
        <v>35122.10000000149</v>
      </c>
      <c r="T67" s="212">
        <f>SUM(T5-T23)</f>
        <v>51653.549999998882</v>
      </c>
      <c r="U67" s="196">
        <f t="shared" si="18"/>
        <v>147.0685124180977</v>
      </c>
      <c r="V67" s="212">
        <f>SUM(V5-V23)</f>
        <v>-1360581.5799999982</v>
      </c>
      <c r="W67" s="212">
        <f>SUM(W5-W23)</f>
        <v>-981212.5</v>
      </c>
      <c r="X67" s="196">
        <f t="shared" si="19"/>
        <v>72.117138319629561</v>
      </c>
      <c r="Y67" s="212">
        <f>SUM(Y5-Y23)</f>
        <v>-46130.390000000596</v>
      </c>
      <c r="Z67" s="212">
        <f>SUM(Z5-Z23)</f>
        <v>250364.23000000045</v>
      </c>
      <c r="AA67" s="196">
        <f t="shared" si="20"/>
        <v>-542.73165694024522</v>
      </c>
      <c r="AB67" s="212">
        <f>SUM(AB5-AB23)</f>
        <v>-325629</v>
      </c>
      <c r="AC67" s="212">
        <f>SUM(AC5-AC23)</f>
        <v>1790244.9600000009</v>
      </c>
      <c r="AD67" s="196">
        <f t="shared" si="21"/>
        <v>-549.78056622720976</v>
      </c>
    </row>
    <row r="68" spans="1:37">
      <c r="A68" s="213"/>
      <c r="B68" s="214"/>
      <c r="C68" s="214"/>
      <c r="D68" s="214"/>
      <c r="E68" s="214"/>
      <c r="F68" s="214"/>
      <c r="G68" s="214"/>
      <c r="H68" s="214"/>
      <c r="I68" s="214"/>
      <c r="J68" s="215"/>
      <c r="K68" s="215"/>
      <c r="L68" s="215"/>
      <c r="M68" s="215"/>
      <c r="N68" s="215"/>
      <c r="O68" s="215"/>
      <c r="P68" s="215"/>
      <c r="Q68" s="215"/>
      <c r="R68" s="215"/>
      <c r="S68" s="215"/>
      <c r="T68" s="215"/>
      <c r="U68" s="215"/>
      <c r="V68" s="215"/>
      <c r="W68" s="215"/>
      <c r="X68" s="215"/>
      <c r="Y68" s="215"/>
      <c r="Z68" s="215"/>
      <c r="AA68" s="215"/>
      <c r="AB68" s="215"/>
      <c r="AC68" s="215"/>
    </row>
    <row r="69" spans="1:37">
      <c r="A69" s="213"/>
      <c r="B69" s="213"/>
      <c r="C69" s="213"/>
      <c r="D69" s="213"/>
      <c r="E69" s="213"/>
      <c r="F69" s="213"/>
      <c r="G69" s="213"/>
      <c r="H69" s="213"/>
      <c r="I69" s="213"/>
    </row>
    <row r="70" spans="1:37">
      <c r="A70" s="213"/>
      <c r="B70" s="213"/>
      <c r="C70" s="213"/>
      <c r="D70" s="213"/>
      <c r="E70" s="213"/>
      <c r="F70" s="213"/>
      <c r="G70" s="213"/>
      <c r="H70" s="213"/>
      <c r="I70" s="213"/>
    </row>
    <row r="71" spans="1:37">
      <c r="A71" s="213"/>
      <c r="B71" s="213"/>
      <c r="C71" s="213"/>
      <c r="D71" s="213"/>
      <c r="E71" s="213"/>
      <c r="F71" s="213"/>
      <c r="G71" s="213"/>
      <c r="H71" s="213"/>
      <c r="I71" s="213"/>
    </row>
    <row r="72" spans="1:37">
      <c r="A72" s="213"/>
      <c r="B72" s="213"/>
      <c r="C72" s="213"/>
      <c r="D72" s="213"/>
      <c r="E72" s="213"/>
      <c r="F72" s="213"/>
      <c r="G72" s="213"/>
      <c r="H72" s="213"/>
      <c r="I72" s="213"/>
    </row>
    <row r="73" spans="1:37">
      <c r="A73" s="213"/>
      <c r="B73" s="213"/>
      <c r="C73" s="213"/>
      <c r="D73" s="213"/>
      <c r="E73" s="213"/>
      <c r="F73" s="213"/>
      <c r="G73" s="213"/>
      <c r="H73" s="213"/>
      <c r="I73" s="213"/>
    </row>
    <row r="74" spans="1:37">
      <c r="A74" s="213"/>
      <c r="B74" s="213"/>
      <c r="C74" s="213"/>
      <c r="D74" s="213"/>
      <c r="E74" s="213"/>
      <c r="F74" s="213"/>
      <c r="G74" s="213"/>
      <c r="H74" s="213"/>
      <c r="I74" s="213"/>
    </row>
    <row r="75" spans="1:37">
      <c r="A75" s="213"/>
      <c r="B75" s="213"/>
      <c r="C75" s="213"/>
      <c r="D75" s="213"/>
      <c r="E75" s="213"/>
      <c r="F75" s="213"/>
      <c r="G75" s="213"/>
      <c r="H75" s="213"/>
      <c r="I75" s="213"/>
    </row>
    <row r="76" spans="1:37">
      <c r="A76" s="213"/>
      <c r="B76" s="213"/>
      <c r="C76" s="213"/>
      <c r="D76" s="213"/>
      <c r="E76" s="213"/>
      <c r="F76" s="213"/>
      <c r="G76" s="213"/>
      <c r="H76" s="213"/>
      <c r="I76" s="213"/>
    </row>
    <row r="77" spans="1:37">
      <c r="A77" s="213"/>
      <c r="B77" s="213"/>
      <c r="C77" s="213"/>
      <c r="D77" s="213"/>
      <c r="E77" s="213"/>
      <c r="F77" s="213"/>
      <c r="G77" s="213"/>
      <c r="H77" s="213"/>
      <c r="I77" s="213"/>
    </row>
    <row r="78" spans="1:37">
      <c r="A78" s="213"/>
      <c r="B78" s="213"/>
      <c r="C78" s="213"/>
      <c r="D78" s="213"/>
      <c r="E78" s="213"/>
      <c r="F78" s="213"/>
      <c r="G78" s="213"/>
      <c r="H78" s="213"/>
      <c r="I78" s="213"/>
    </row>
    <row r="79" spans="1:37">
      <c r="A79" s="213"/>
      <c r="B79" s="213"/>
      <c r="C79" s="213"/>
      <c r="D79" s="213"/>
      <c r="E79" s="213"/>
      <c r="F79" s="213"/>
      <c r="G79" s="213"/>
      <c r="H79" s="213"/>
      <c r="I79" s="213"/>
    </row>
    <row r="80" spans="1:37">
      <c r="A80" s="213"/>
      <c r="B80" s="213"/>
      <c r="C80" s="213"/>
      <c r="D80" s="213"/>
      <c r="E80" s="213"/>
      <c r="F80" s="213"/>
      <c r="G80" s="213"/>
      <c r="H80" s="213"/>
      <c r="I80" s="213"/>
    </row>
    <row r="81" spans="1:9">
      <c r="A81" s="213"/>
      <c r="B81" s="213"/>
      <c r="C81" s="213"/>
      <c r="D81" s="213"/>
      <c r="E81" s="213"/>
      <c r="F81" s="213"/>
      <c r="G81" s="213"/>
      <c r="H81" s="213"/>
      <c r="I81" s="213"/>
    </row>
    <row r="82" spans="1:9">
      <c r="A82" s="213"/>
      <c r="B82" s="213"/>
      <c r="C82" s="213"/>
      <c r="D82" s="213"/>
      <c r="E82" s="213"/>
      <c r="F82" s="213"/>
      <c r="G82" s="213"/>
      <c r="H82" s="213"/>
      <c r="I82" s="213"/>
    </row>
    <row r="83" spans="1:9">
      <c r="A83" s="213"/>
      <c r="B83" s="213"/>
      <c r="C83" s="213"/>
      <c r="D83" s="213"/>
      <c r="E83" s="213"/>
      <c r="F83" s="213"/>
      <c r="G83" s="213"/>
      <c r="H83" s="213"/>
      <c r="I83" s="213"/>
    </row>
    <row r="84" spans="1:9">
      <c r="A84" s="213"/>
      <c r="B84" s="213"/>
      <c r="C84" s="213"/>
      <c r="D84" s="213"/>
      <c r="E84" s="213"/>
      <c r="F84" s="213"/>
      <c r="G84" s="213"/>
      <c r="H84" s="213"/>
      <c r="I84" s="213"/>
    </row>
    <row r="85" spans="1:9">
      <c r="A85" s="213"/>
      <c r="B85" s="213"/>
      <c r="C85" s="213"/>
      <c r="D85" s="213"/>
      <c r="E85" s="213"/>
      <c r="F85" s="213"/>
      <c r="G85" s="213"/>
      <c r="H85" s="213"/>
      <c r="I85" s="213"/>
    </row>
    <row r="86" spans="1:9">
      <c r="A86" s="213"/>
      <c r="B86" s="213"/>
      <c r="C86" s="213"/>
      <c r="D86" s="213"/>
      <c r="E86" s="213"/>
      <c r="F86" s="213"/>
      <c r="G86" s="213"/>
      <c r="H86" s="213"/>
      <c r="I86" s="213"/>
    </row>
    <row r="87" spans="1:9">
      <c r="A87" s="213"/>
      <c r="B87" s="213"/>
      <c r="C87" s="213"/>
      <c r="D87" s="213"/>
      <c r="E87" s="213"/>
      <c r="F87" s="213"/>
      <c r="G87" s="213"/>
      <c r="H87" s="213"/>
      <c r="I87" s="213"/>
    </row>
    <row r="88" spans="1:9">
      <c r="A88" s="213"/>
      <c r="B88" s="213"/>
      <c r="C88" s="213"/>
      <c r="D88" s="213"/>
      <c r="E88" s="213"/>
      <c r="F88" s="213"/>
      <c r="G88" s="213"/>
      <c r="H88" s="213"/>
      <c r="I88" s="213"/>
    </row>
    <row r="89" spans="1:9">
      <c r="A89" s="213"/>
      <c r="B89" s="213"/>
      <c r="C89" s="213"/>
      <c r="D89" s="213"/>
      <c r="E89" s="213"/>
      <c r="F89" s="213"/>
      <c r="G89" s="213"/>
      <c r="H89" s="213"/>
      <c r="I89" s="213"/>
    </row>
    <row r="90" spans="1:9">
      <c r="A90" s="213"/>
      <c r="B90" s="213"/>
      <c r="C90" s="213"/>
      <c r="D90" s="213"/>
      <c r="E90" s="213"/>
      <c r="F90" s="213"/>
      <c r="G90" s="213"/>
      <c r="H90" s="213"/>
      <c r="I90" s="213"/>
    </row>
    <row r="91" spans="1:9">
      <c r="A91" s="213"/>
      <c r="B91" s="213"/>
      <c r="C91" s="213"/>
      <c r="D91" s="213"/>
      <c r="E91" s="213"/>
      <c r="F91" s="213"/>
      <c r="G91" s="213"/>
      <c r="H91" s="213"/>
      <c r="I91" s="213"/>
    </row>
    <row r="92" spans="1:9">
      <c r="A92" s="213"/>
      <c r="B92" s="213"/>
      <c r="C92" s="213"/>
      <c r="D92" s="213"/>
      <c r="E92" s="213"/>
      <c r="F92" s="213"/>
      <c r="G92" s="213"/>
      <c r="H92" s="213"/>
      <c r="I92" s="213"/>
    </row>
    <row r="93" spans="1:9">
      <c r="A93" s="213"/>
      <c r="B93" s="213"/>
      <c r="C93" s="213"/>
      <c r="D93" s="213"/>
      <c r="E93" s="213"/>
      <c r="F93" s="213"/>
      <c r="G93" s="213"/>
      <c r="H93" s="213"/>
      <c r="I93" s="213"/>
    </row>
    <row r="94" spans="1:9">
      <c r="A94" s="213"/>
      <c r="B94" s="213"/>
      <c r="C94" s="213"/>
      <c r="D94" s="213"/>
      <c r="E94" s="213"/>
      <c r="F94" s="213"/>
      <c r="G94" s="213"/>
      <c r="H94" s="213"/>
      <c r="I94" s="213"/>
    </row>
    <row r="95" spans="1:9">
      <c r="A95" s="213"/>
      <c r="B95" s="213"/>
      <c r="C95" s="213"/>
      <c r="D95" s="213"/>
      <c r="E95" s="213"/>
      <c r="F95" s="213"/>
      <c r="G95" s="213"/>
      <c r="H95" s="213"/>
      <c r="I95" s="213"/>
    </row>
    <row r="96" spans="1:9">
      <c r="A96" s="213"/>
      <c r="B96" s="213"/>
      <c r="C96" s="213"/>
      <c r="D96" s="213"/>
      <c r="E96" s="213"/>
      <c r="F96" s="213"/>
      <c r="G96" s="213"/>
      <c r="H96" s="213"/>
      <c r="I96" s="213"/>
    </row>
    <row r="97" spans="1:9">
      <c r="A97" s="213"/>
      <c r="B97" s="213"/>
      <c r="C97" s="213"/>
      <c r="D97" s="213"/>
      <c r="E97" s="213"/>
      <c r="F97" s="213"/>
      <c r="G97" s="213"/>
      <c r="H97" s="213"/>
      <c r="I97" s="213"/>
    </row>
    <row r="98" spans="1:9">
      <c r="A98" s="213"/>
      <c r="B98" s="213"/>
      <c r="C98" s="213"/>
      <c r="D98" s="213"/>
      <c r="E98" s="213"/>
      <c r="F98" s="213"/>
      <c r="G98" s="213"/>
      <c r="H98" s="213"/>
      <c r="I98" s="213"/>
    </row>
    <row r="99" spans="1:9">
      <c r="A99" s="213"/>
      <c r="B99" s="213"/>
      <c r="C99" s="213"/>
      <c r="D99" s="213"/>
      <c r="E99" s="213"/>
      <c r="F99" s="213"/>
      <c r="G99" s="213"/>
      <c r="H99" s="213"/>
      <c r="I99" s="213"/>
    </row>
    <row r="100" spans="1:9">
      <c r="A100" s="213"/>
      <c r="B100" s="213"/>
      <c r="C100" s="213"/>
      <c r="D100" s="213"/>
      <c r="E100" s="213"/>
      <c r="F100" s="213"/>
      <c r="G100" s="213"/>
      <c r="H100" s="213"/>
      <c r="I100" s="213"/>
    </row>
    <row r="101" spans="1:9">
      <c r="A101" s="213"/>
      <c r="B101" s="213"/>
      <c r="C101" s="213"/>
      <c r="D101" s="213"/>
      <c r="E101" s="213"/>
      <c r="F101" s="213"/>
      <c r="G101" s="213"/>
      <c r="H101" s="213"/>
      <c r="I101" s="213"/>
    </row>
  </sheetData>
  <mergeCells count="16">
    <mergeCell ref="A1:AD1"/>
    <mergeCell ref="AB3:AD3"/>
    <mergeCell ref="A3:A4"/>
    <mergeCell ref="B3:C3"/>
    <mergeCell ref="D3:D4"/>
    <mergeCell ref="E3:F3"/>
    <mergeCell ref="G3:H3"/>
    <mergeCell ref="I3:I4"/>
    <mergeCell ref="J3:K3"/>
    <mergeCell ref="L3:L4"/>
    <mergeCell ref="M3:N3"/>
    <mergeCell ref="O3:O4"/>
    <mergeCell ref="P3:R3"/>
    <mergeCell ref="S3:U3"/>
    <mergeCell ref="V3:X3"/>
    <mergeCell ref="Y3:AA3"/>
  </mergeCells>
  <pageMargins left="0.78740157480314965" right="0" top="0.39370078740157483" bottom="0" header="0" footer="0"/>
  <pageSetup paperSize="9" scale="80" orientation="landscape" r:id="rId1"/>
  <rowBreaks count="1" manualBreakCount="1">
    <brk id="2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1.12.2024&lt;/string&gt;&#10;  &lt;/DateInfo&gt;&#10;  &lt;Code&gt;SQUERY_ANAL_ISP_BUDG&lt;/Code&gt;&#10;  &lt;ObjectCode&gt;SQUERY_ANAL_ISP_BUDG&lt;/ObjectCode&gt;&#10;  &lt;DocName&gt;Вариант(Аналитический отчет по исполнению бюджета с произвольной группировкой)&lt;/DocName&gt;&#10;  &lt;VariantName&gt;Вариант&lt;/VariantName&gt;&#10;  &lt;VariantLink&gt;277971182&lt;/VariantLink&gt;&#10;  &lt;ReportCode&gt;2456238_3MZ0LYWZK&lt;/ReportCode&gt;&#10;  &lt;SvodReportLink xsi:nil=&quot;true&quot; /&gt;&#10;  &lt;ReportLink&gt;328233&lt;/ReportLink&gt;&#10;  &lt;SilentMode&gt;false&lt;/SilentMode&gt;&#10;&lt;/ShortPrimaryServiceReportArguments&gt;"/>
  </Parameters>
</MailMerge>
</file>

<file path=customXml/itemProps1.xml><?xml version="1.0" encoding="utf-8"?>
<ds:datastoreItem xmlns:ds="http://schemas.openxmlformats.org/officeDocument/2006/customXml" ds:itemID="{D1DAB21B-7238-4610-885B-333A1F117D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расходы</vt:lpstr>
      <vt:lpstr>программы район</vt:lpstr>
      <vt:lpstr>программы гор</vt:lpstr>
      <vt:lpstr>исп.по прог.сел.пос.</vt:lpstr>
      <vt:lpstr>конс</vt:lpstr>
      <vt:lpstr>'программы гор'!Excel_BuiltIn_Print_Area</vt:lpstr>
      <vt:lpstr>'программы гор'!Excel_BuiltIn_Print_Titles</vt:lpstr>
      <vt:lpstr>'исп.по прог.сел.пос.'!Заголовки_для_печати</vt:lpstr>
      <vt:lpstr>конс!Заголовки_для_печати</vt:lpstr>
      <vt:lpstr>'программы гор'!Заголовки_для_печати</vt:lpstr>
      <vt:lpstr>'программы район'!Заголовки_для_печати</vt:lpstr>
      <vt:lpstr>расходы!Заголовки_для_печати</vt:lpstr>
      <vt:lpstr>'программы гор'!Область_печати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SIDOROVA2\Сидорова</dc:creator>
  <cp:lastModifiedBy>Сидорова</cp:lastModifiedBy>
  <cp:lastPrinted>2026-01-27T06:00:55Z</cp:lastPrinted>
  <dcterms:created xsi:type="dcterms:W3CDTF">2025-01-19T09:54:06Z</dcterms:created>
  <dcterms:modified xsi:type="dcterms:W3CDTF">2026-02-02T07:25:54Z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Вариант(Аналитический отчет по исполнению бюджета с произвольной группировкой)</vt:lpwstr>
  </property>
  <property fmtid="{D5CDD505-2E9C-101B-9397-08002B2CF9AE}" pid="3" name="Название отчета">
    <vt:lpwstr>Вариант.xlsx</vt:lpwstr>
  </property>
  <property fmtid="{D5CDD505-2E9C-101B-9397-08002B2CF9AE}" pid="4" name="Версия клиента">
    <vt:lpwstr>24.1.173.709 (.NET 4.7.2)</vt:lpwstr>
  </property>
  <property fmtid="{D5CDD505-2E9C-101B-9397-08002B2CF9AE}" pid="5" name="Версия базы">
    <vt:lpwstr>23.2.3582.39167224</vt:lpwstr>
  </property>
  <property fmtid="{D5CDD505-2E9C-101B-9397-08002B2CF9AE}" pid="6" name="Тип сервера">
    <vt:lpwstr>MSSQL</vt:lpwstr>
  </property>
  <property fmtid="{D5CDD505-2E9C-101B-9397-08002B2CF9AE}" pid="7" name="Сервер">
    <vt:lpwstr>serverfin\sqlexpress_bud</vt:lpwstr>
  </property>
  <property fmtid="{D5CDD505-2E9C-101B-9397-08002B2CF9AE}" pid="8" name="База">
    <vt:lpwstr>bud2024</vt:lpwstr>
  </property>
  <property fmtid="{D5CDD505-2E9C-101B-9397-08002B2CF9AE}" pid="9" name="Пользователь">
    <vt:lpwstr>гонобоблева</vt:lpwstr>
  </property>
  <property fmtid="{D5CDD505-2E9C-101B-9397-08002B2CF9AE}" pid="10" name="Шаблон">
    <vt:lpwstr>sqr_info_isp_budg_2019.xlt</vt:lpwstr>
  </property>
  <property fmtid="{D5CDD505-2E9C-101B-9397-08002B2CF9AE}" pid="11" name="Локальная база">
    <vt:lpwstr>не используется</vt:lpwstr>
  </property>
</Properties>
</file>